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345" windowHeight="6660"/>
  </bookViews>
  <sheets>
    <sheet name="พรบ 2563 " sheetId="15" r:id="rId1"/>
    <sheet name="โอน เหลือจ่าย 2563" sheetId="16" r:id="rId2"/>
    <sheet name="แบบปรับใหม่ 62.1 (2)" sheetId="10" state="hidden" r:id="rId3"/>
    <sheet name="แบบปรับใหม่ 62.1" sheetId="7" state="hidden" r:id="rId4"/>
  </sheets>
  <definedNames>
    <definedName name="_xlnm._FilterDatabase" localSheetId="3" hidden="1">'แบบปรับใหม่ 62.1'!$J$1:$J$119</definedName>
    <definedName name="_xlnm.Print_Titles" localSheetId="3">'แบบปรับใหม่ 62.1'!$5:$6</definedName>
    <definedName name="_xlnm.Print_Titles" localSheetId="2">'แบบปรับใหม่ 62.1 (2)'!$5:$6</definedName>
  </definedNames>
  <calcPr calcId="145621"/>
</workbook>
</file>

<file path=xl/calcChain.xml><?xml version="1.0" encoding="utf-8"?>
<calcChain xmlns="http://schemas.openxmlformats.org/spreadsheetml/2006/main">
  <c r="G16" i="16" l="1"/>
  <c r="G15" i="16"/>
  <c r="F14" i="16"/>
  <c r="E14" i="16"/>
  <c r="C14" i="16"/>
  <c r="G13" i="16"/>
  <c r="G12" i="16"/>
  <c r="F12" i="16"/>
  <c r="E12" i="16"/>
  <c r="E17" i="16" s="1"/>
  <c r="C12" i="16"/>
  <c r="G10" i="16"/>
  <c r="G9" i="16"/>
  <c r="C8" i="16"/>
  <c r="F17" i="16" l="1"/>
  <c r="G8" i="16"/>
  <c r="G14" i="16"/>
  <c r="G17" i="16" s="1"/>
  <c r="W24" i="7" l="1"/>
  <c r="W14" i="7" l="1"/>
  <c r="W39" i="7"/>
  <c r="W50" i="7"/>
  <c r="W49" i="7"/>
  <c r="W76" i="7"/>
  <c r="W45" i="7"/>
  <c r="W59" i="7"/>
  <c r="W77" i="7"/>
  <c r="W75" i="7"/>
  <c r="W68" i="7"/>
  <c r="W53" i="7"/>
  <c r="W52" i="7"/>
  <c r="E99" i="10" l="1"/>
  <c r="Y98" i="10"/>
  <c r="R97" i="10"/>
  <c r="Y97" i="10" s="1"/>
  <c r="W96" i="10"/>
  <c r="W95" i="10"/>
  <c r="Y95" i="10" s="1"/>
  <c r="R94" i="10"/>
  <c r="Y94" i="10" s="1"/>
  <c r="R93" i="10"/>
  <c r="R92" i="10"/>
  <c r="Y92" i="10" s="1"/>
  <c r="V91" i="10"/>
  <c r="U91" i="10"/>
  <c r="T91" i="10"/>
  <c r="S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C91" i="10"/>
  <c r="R90" i="10"/>
  <c r="Y90" i="10" s="1"/>
  <c r="R89" i="10"/>
  <c r="Y89" i="10" s="1"/>
  <c r="R88" i="10"/>
  <c r="Y88" i="10" s="1"/>
  <c r="R87" i="10"/>
  <c r="Y87" i="10" s="1"/>
  <c r="O86" i="10"/>
  <c r="Y86" i="10" s="1"/>
  <c r="O85" i="10"/>
  <c r="Y85" i="10" s="1"/>
  <c r="W84" i="10"/>
  <c r="V84" i="10"/>
  <c r="U84" i="10"/>
  <c r="T84" i="10"/>
  <c r="S84" i="10"/>
  <c r="Q84" i="10"/>
  <c r="P84" i="10"/>
  <c r="O84" i="10"/>
  <c r="N84" i="10"/>
  <c r="M84" i="10"/>
  <c r="L84" i="10"/>
  <c r="K84" i="10"/>
  <c r="J84" i="10"/>
  <c r="I84" i="10"/>
  <c r="H84" i="10"/>
  <c r="F84" i="10"/>
  <c r="E84" i="10"/>
  <c r="D84" i="10"/>
  <c r="C84" i="10"/>
  <c r="I83" i="10"/>
  <c r="Y83" i="10" s="1"/>
  <c r="I82" i="10"/>
  <c r="Y82" i="10" s="1"/>
  <c r="I81" i="10"/>
  <c r="Y81" i="10" s="1"/>
  <c r="I80" i="10"/>
  <c r="Y80" i="10" s="1"/>
  <c r="Y79" i="10"/>
  <c r="I79" i="10"/>
  <c r="I78" i="10"/>
  <c r="Y78" i="10" s="1"/>
  <c r="I77" i="10"/>
  <c r="Y77" i="10" s="1"/>
  <c r="Y76" i="10"/>
  <c r="I76" i="10"/>
  <c r="I75" i="10"/>
  <c r="Y75" i="10" s="1"/>
  <c r="I74" i="10"/>
  <c r="Y74" i="10" s="1"/>
  <c r="Y73" i="10"/>
  <c r="I73" i="10"/>
  <c r="I72" i="10"/>
  <c r="Y72" i="10" s="1"/>
  <c r="I71" i="10"/>
  <c r="Y71" i="10" s="1"/>
  <c r="Y70" i="10"/>
  <c r="I70" i="10"/>
  <c r="I69" i="10"/>
  <c r="Y69" i="10" s="1"/>
  <c r="I68" i="10"/>
  <c r="Y68" i="10" s="1"/>
  <c r="Y67" i="10"/>
  <c r="I67" i="10"/>
  <c r="I66" i="10"/>
  <c r="Y66" i="10" s="1"/>
  <c r="I65" i="10"/>
  <c r="Y65" i="10" s="1"/>
  <c r="Y64" i="10"/>
  <c r="I64" i="10"/>
  <c r="I63" i="10"/>
  <c r="Y63" i="10" s="1"/>
  <c r="I62" i="10"/>
  <c r="Y62" i="10" s="1"/>
  <c r="Y61" i="10"/>
  <c r="I61" i="10"/>
  <c r="I60" i="10"/>
  <c r="Y60" i="10" s="1"/>
  <c r="I59" i="10"/>
  <c r="Y59" i="10" s="1"/>
  <c r="Y58" i="10"/>
  <c r="W58" i="10"/>
  <c r="W57" i="10"/>
  <c r="Y57" i="10" s="1"/>
  <c r="I56" i="10"/>
  <c r="Y56" i="10" s="1"/>
  <c r="Y55" i="10"/>
  <c r="W55" i="10"/>
  <c r="W54" i="10"/>
  <c r="Y54" i="10" s="1"/>
  <c r="I53" i="10"/>
  <c r="Y53" i="10" s="1"/>
  <c r="Y52" i="10"/>
  <c r="I52" i="10"/>
  <c r="I51" i="10"/>
  <c r="Y51" i="10" s="1"/>
  <c r="I50" i="10"/>
  <c r="Y50" i="10" s="1"/>
  <c r="Y49" i="10"/>
  <c r="I49" i="10"/>
  <c r="I48" i="10"/>
  <c r="Y48" i="10" s="1"/>
  <c r="I47" i="10"/>
  <c r="Y47" i="10" s="1"/>
  <c r="Y46" i="10"/>
  <c r="I46" i="10"/>
  <c r="I45" i="10"/>
  <c r="Y45" i="10" s="1"/>
  <c r="I44" i="10"/>
  <c r="Y44" i="10" s="1"/>
  <c r="Y43" i="10"/>
  <c r="I43" i="10"/>
  <c r="I42" i="10"/>
  <c r="Y42" i="10" s="1"/>
  <c r="I41" i="10"/>
  <c r="Y41" i="10" s="1"/>
  <c r="Y40" i="10"/>
  <c r="I40" i="10"/>
  <c r="I39" i="10"/>
  <c r="Y39" i="10" s="1"/>
  <c r="I38" i="10"/>
  <c r="Y38" i="10" s="1"/>
  <c r="Y37" i="10"/>
  <c r="I37" i="10"/>
  <c r="I36" i="10"/>
  <c r="Y36" i="10" s="1"/>
  <c r="I35" i="10"/>
  <c r="Y35" i="10" s="1"/>
  <c r="Y34" i="10"/>
  <c r="I34" i="10"/>
  <c r="V33" i="10"/>
  <c r="U33" i="10"/>
  <c r="T33" i="10"/>
  <c r="S33" i="10"/>
  <c r="R33" i="10"/>
  <c r="Q33" i="10"/>
  <c r="P33" i="10"/>
  <c r="O33" i="10"/>
  <c r="N33" i="10"/>
  <c r="M33" i="10"/>
  <c r="L33" i="10"/>
  <c r="H33" i="10"/>
  <c r="F33" i="10"/>
  <c r="E33" i="10"/>
  <c r="D33" i="10"/>
  <c r="C33" i="10"/>
  <c r="I32" i="10"/>
  <c r="Y32" i="10" s="1"/>
  <c r="I31" i="10"/>
  <c r="Y31" i="10" s="1"/>
  <c r="I30" i="10"/>
  <c r="Y30" i="10" s="1"/>
  <c r="I29" i="10"/>
  <c r="Y29" i="10" s="1"/>
  <c r="W28" i="10"/>
  <c r="V28" i="10"/>
  <c r="U28" i="10"/>
  <c r="T28" i="10"/>
  <c r="S28" i="10"/>
  <c r="R28" i="10"/>
  <c r="Q28" i="10"/>
  <c r="P28" i="10"/>
  <c r="O28" i="10"/>
  <c r="N28" i="10"/>
  <c r="M28" i="10"/>
  <c r="L28" i="10"/>
  <c r="H28" i="10"/>
  <c r="F28" i="10"/>
  <c r="E28" i="10"/>
  <c r="D28" i="10"/>
  <c r="C28" i="10"/>
  <c r="Y27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I26" i="10"/>
  <c r="H26" i="10"/>
  <c r="G26" i="10"/>
  <c r="F26" i="10"/>
  <c r="E26" i="10"/>
  <c r="D26" i="10"/>
  <c r="C26" i="10"/>
  <c r="I25" i="10"/>
  <c r="Y25" i="10" s="1"/>
  <c r="I24" i="10"/>
  <c r="Y24" i="10" s="1"/>
  <c r="I23" i="10"/>
  <c r="Y23" i="10" s="1"/>
  <c r="W22" i="10"/>
  <c r="V22" i="10"/>
  <c r="U22" i="10"/>
  <c r="T22" i="10"/>
  <c r="S22" i="10"/>
  <c r="R22" i="10"/>
  <c r="Q22" i="10"/>
  <c r="P22" i="10"/>
  <c r="O22" i="10"/>
  <c r="N22" i="10"/>
  <c r="M22" i="10"/>
  <c r="L22" i="10"/>
  <c r="H22" i="10"/>
  <c r="F22" i="10"/>
  <c r="E22" i="10"/>
  <c r="D22" i="10"/>
  <c r="C22" i="10"/>
  <c r="I21" i="10"/>
  <c r="Y21" i="10" s="1"/>
  <c r="P20" i="10"/>
  <c r="P17" i="10" s="1"/>
  <c r="Y19" i="10"/>
  <c r="I19" i="10"/>
  <c r="I18" i="10"/>
  <c r="I17" i="10" s="1"/>
  <c r="W17" i="10"/>
  <c r="V17" i="10"/>
  <c r="U17" i="10"/>
  <c r="T17" i="10"/>
  <c r="S17" i="10"/>
  <c r="R17" i="10"/>
  <c r="Q17" i="10"/>
  <c r="O17" i="10"/>
  <c r="N17" i="10"/>
  <c r="M17" i="10"/>
  <c r="L17" i="10"/>
  <c r="H17" i="10"/>
  <c r="F17" i="10"/>
  <c r="E17" i="10"/>
  <c r="D17" i="10"/>
  <c r="C17" i="10"/>
  <c r="Y16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F15" i="10"/>
  <c r="E15" i="10"/>
  <c r="D15" i="10"/>
  <c r="C15" i="10"/>
  <c r="I14" i="10"/>
  <c r="Y14" i="10" s="1"/>
  <c r="I13" i="10"/>
  <c r="Y13" i="10" s="1"/>
  <c r="I12" i="10"/>
  <c r="Y12" i="10" s="1"/>
  <c r="I11" i="10"/>
  <c r="Y11" i="10" s="1"/>
  <c r="Y10" i="10"/>
  <c r="W9" i="10"/>
  <c r="V9" i="10"/>
  <c r="U9" i="10"/>
  <c r="T9" i="10"/>
  <c r="S9" i="10"/>
  <c r="R9" i="10"/>
  <c r="Q9" i="10"/>
  <c r="P9" i="10"/>
  <c r="O9" i="10"/>
  <c r="N9" i="10"/>
  <c r="M9" i="10"/>
  <c r="J9" i="10"/>
  <c r="H9" i="10"/>
  <c r="F9" i="10"/>
  <c r="E9" i="10"/>
  <c r="D9" i="10"/>
  <c r="C9" i="10"/>
  <c r="Q8" i="10"/>
  <c r="Y8" i="10" s="1"/>
  <c r="C8" i="10"/>
  <c r="C7" i="10" s="1"/>
  <c r="C100" i="10" s="1"/>
  <c r="W7" i="10"/>
  <c r="V7" i="10"/>
  <c r="U7" i="10"/>
  <c r="T7" i="10"/>
  <c r="S7" i="10"/>
  <c r="R7" i="10"/>
  <c r="P7" i="10"/>
  <c r="O7" i="10"/>
  <c r="O100" i="10" s="1"/>
  <c r="N7" i="10"/>
  <c r="M7" i="10"/>
  <c r="K7" i="10"/>
  <c r="J7" i="10"/>
  <c r="I7" i="10"/>
  <c r="H7" i="10"/>
  <c r="G7" i="10"/>
  <c r="G100" i="10" s="1"/>
  <c r="F7" i="10"/>
  <c r="E7" i="10"/>
  <c r="D7" i="10"/>
  <c r="Y20" i="10" l="1"/>
  <c r="I28" i="10"/>
  <c r="R91" i="10"/>
  <c r="W91" i="10"/>
  <c r="N100" i="10"/>
  <c r="I33" i="10"/>
  <c r="W33" i="10"/>
  <c r="U100" i="10"/>
  <c r="I22" i="10"/>
  <c r="V100" i="10"/>
  <c r="Y18" i="10"/>
  <c r="F100" i="10"/>
  <c r="M100" i="10"/>
  <c r="T100" i="10"/>
  <c r="Y15" i="10"/>
  <c r="Y33" i="10"/>
  <c r="Y93" i="10"/>
  <c r="Y96" i="10"/>
  <c r="P100" i="10"/>
  <c r="W100" i="10"/>
  <c r="Y17" i="10"/>
  <c r="R84" i="10"/>
  <c r="Y84" i="10" s="1"/>
  <c r="Y26" i="10"/>
  <c r="Y28" i="10"/>
  <c r="Y91" i="10"/>
  <c r="H100" i="10"/>
  <c r="D100" i="10"/>
  <c r="J100" i="10"/>
  <c r="E100" i="10"/>
  <c r="K100" i="10"/>
  <c r="S100" i="10"/>
  <c r="Y22" i="10"/>
  <c r="Q7" i="10"/>
  <c r="Q100" i="10" s="1"/>
  <c r="I9" i="10"/>
  <c r="Y9" i="10" s="1"/>
  <c r="Y16" i="7"/>
  <c r="Y10" i="7"/>
  <c r="Y24" i="7"/>
  <c r="Y27" i="7"/>
  <c r="I84" i="7"/>
  <c r="J84" i="7"/>
  <c r="K84" i="7"/>
  <c r="L84" i="7"/>
  <c r="M84" i="7"/>
  <c r="N84" i="7"/>
  <c r="P84" i="7"/>
  <c r="Q84" i="7"/>
  <c r="S84" i="7"/>
  <c r="T84" i="7"/>
  <c r="U84" i="7"/>
  <c r="V84" i="7"/>
  <c r="W84" i="7"/>
  <c r="L33" i="7"/>
  <c r="M33" i="7"/>
  <c r="N33" i="7"/>
  <c r="O33" i="7"/>
  <c r="P33" i="7"/>
  <c r="Q33" i="7"/>
  <c r="R33" i="7"/>
  <c r="S33" i="7"/>
  <c r="T33" i="7"/>
  <c r="U33" i="7"/>
  <c r="V33" i="7"/>
  <c r="W58" i="7"/>
  <c r="Y58" i="7" s="1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91" i="7"/>
  <c r="T91" i="7"/>
  <c r="U91" i="7"/>
  <c r="V91" i="7"/>
  <c r="L17" i="7"/>
  <c r="M17" i="7"/>
  <c r="N17" i="7"/>
  <c r="O17" i="7"/>
  <c r="Q17" i="7"/>
  <c r="R17" i="7"/>
  <c r="S17" i="7"/>
  <c r="T17" i="7"/>
  <c r="U17" i="7"/>
  <c r="V17" i="7"/>
  <c r="W17" i="7"/>
  <c r="L28" i="7"/>
  <c r="M28" i="7"/>
  <c r="N28" i="7"/>
  <c r="O28" i="7"/>
  <c r="P28" i="7"/>
  <c r="Q28" i="7"/>
  <c r="R28" i="7"/>
  <c r="S28" i="7"/>
  <c r="T28" i="7"/>
  <c r="U28" i="7"/>
  <c r="V28" i="7"/>
  <c r="W28" i="7"/>
  <c r="L22" i="7"/>
  <c r="M22" i="7"/>
  <c r="N22" i="7"/>
  <c r="O22" i="7"/>
  <c r="P22" i="7"/>
  <c r="Q22" i="7"/>
  <c r="R22" i="7"/>
  <c r="S22" i="7"/>
  <c r="T22" i="7"/>
  <c r="U22" i="7"/>
  <c r="V22" i="7"/>
  <c r="W22" i="7"/>
  <c r="G26" i="7"/>
  <c r="H26" i="7"/>
  <c r="I26" i="7"/>
  <c r="L26" i="7"/>
  <c r="M26" i="7"/>
  <c r="N26" i="7"/>
  <c r="O26" i="7"/>
  <c r="P26" i="7"/>
  <c r="Q26" i="7"/>
  <c r="R26" i="7"/>
  <c r="S26" i="7"/>
  <c r="T26" i="7"/>
  <c r="U26" i="7"/>
  <c r="V26" i="7"/>
  <c r="W26" i="7"/>
  <c r="I42" i="7"/>
  <c r="Y42" i="7" s="1"/>
  <c r="Y43" i="7"/>
  <c r="Y44" i="7"/>
  <c r="Y45" i="7"/>
  <c r="I46" i="7"/>
  <c r="Y46" i="7" s="1"/>
  <c r="I47" i="7"/>
  <c r="Y47" i="7" s="1"/>
  <c r="I48" i="7"/>
  <c r="Y48" i="7" s="1"/>
  <c r="Y49" i="7"/>
  <c r="Y50" i="7"/>
  <c r="I51" i="7"/>
  <c r="Y51" i="7" s="1"/>
  <c r="I41" i="7"/>
  <c r="Y41" i="7" s="1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J9" i="7"/>
  <c r="M9" i="7"/>
  <c r="N9" i="7"/>
  <c r="O9" i="7"/>
  <c r="P9" i="7"/>
  <c r="Q9" i="7"/>
  <c r="R9" i="7"/>
  <c r="S9" i="7"/>
  <c r="T9" i="7"/>
  <c r="U9" i="7"/>
  <c r="V9" i="7"/>
  <c r="W9" i="7"/>
  <c r="F7" i="7"/>
  <c r="G7" i="7"/>
  <c r="H7" i="7"/>
  <c r="I7" i="7"/>
  <c r="J7" i="7"/>
  <c r="K7" i="7"/>
  <c r="M7" i="7"/>
  <c r="N7" i="7"/>
  <c r="O7" i="7"/>
  <c r="P7" i="7"/>
  <c r="R7" i="7"/>
  <c r="S7" i="7"/>
  <c r="T7" i="7"/>
  <c r="U7" i="7"/>
  <c r="V7" i="7"/>
  <c r="W7" i="7"/>
  <c r="I21" i="7"/>
  <c r="Y21" i="7" s="1"/>
  <c r="I18" i="7"/>
  <c r="Y18" i="7" s="1"/>
  <c r="I19" i="7"/>
  <c r="Y19" i="7" s="1"/>
  <c r="I13" i="7"/>
  <c r="Y13" i="7" s="1"/>
  <c r="I12" i="7"/>
  <c r="Y12" i="7" s="1"/>
  <c r="Y82" i="7"/>
  <c r="I81" i="7"/>
  <c r="Y81" i="7" s="1"/>
  <c r="I78" i="7"/>
  <c r="Y78" i="7" s="1"/>
  <c r="I79" i="7"/>
  <c r="Y79" i="7" s="1"/>
  <c r="I80" i="7"/>
  <c r="Y80" i="7" s="1"/>
  <c r="Y71" i="7"/>
  <c r="I70" i="7"/>
  <c r="Y70" i="7" s="1"/>
  <c r="I69" i="7"/>
  <c r="Y69" i="7" s="1"/>
  <c r="I65" i="7"/>
  <c r="Y65" i="7" s="1"/>
  <c r="I64" i="7"/>
  <c r="Y64" i="7" s="1"/>
  <c r="Y63" i="7"/>
  <c r="I62" i="7"/>
  <c r="Y62" i="7" s="1"/>
  <c r="I61" i="7"/>
  <c r="Y61" i="7" s="1"/>
  <c r="I60" i="7"/>
  <c r="Y60" i="7" s="1"/>
  <c r="I30" i="7"/>
  <c r="Y30" i="7" s="1"/>
  <c r="I31" i="7"/>
  <c r="Y31" i="7" s="1"/>
  <c r="I32" i="7"/>
  <c r="Y32" i="7" s="1"/>
  <c r="I29" i="7"/>
  <c r="Y29" i="7" s="1"/>
  <c r="Y59" i="7"/>
  <c r="R97" i="7"/>
  <c r="Y97" i="7" s="1"/>
  <c r="R94" i="7"/>
  <c r="Y94" i="7" s="1"/>
  <c r="R93" i="7"/>
  <c r="Y93" i="7" s="1"/>
  <c r="R92" i="7"/>
  <c r="I56" i="7"/>
  <c r="Y56" i="7" s="1"/>
  <c r="Y77" i="7"/>
  <c r="Y74" i="7"/>
  <c r="Y40" i="7"/>
  <c r="Y39" i="7"/>
  <c r="Y38" i="7"/>
  <c r="I37" i="7"/>
  <c r="Y37" i="7" s="1"/>
  <c r="Y72" i="7"/>
  <c r="Y76" i="7"/>
  <c r="W57" i="7"/>
  <c r="Y57" i="7" s="1"/>
  <c r="W55" i="7"/>
  <c r="Y55" i="7" s="1"/>
  <c r="W54" i="7"/>
  <c r="Y54" i="7" s="1"/>
  <c r="R100" i="10" l="1"/>
  <c r="M99" i="7"/>
  <c r="R91" i="7"/>
  <c r="U99" i="7"/>
  <c r="G99" i="7"/>
  <c r="K99" i="7"/>
  <c r="T99" i="7"/>
  <c r="V99" i="7"/>
  <c r="J99" i="7"/>
  <c r="S99" i="7"/>
  <c r="L99" i="7"/>
  <c r="N99" i="7"/>
  <c r="I28" i="7"/>
  <c r="W33" i="7"/>
  <c r="Y92" i="7"/>
  <c r="I17" i="7"/>
  <c r="I100" i="10"/>
  <c r="Y7" i="10"/>
  <c r="Y75" i="7" l="1"/>
  <c r="Y68" i="7"/>
  <c r="Y53" i="7"/>
  <c r="Y52" i="7"/>
  <c r="I83" i="7"/>
  <c r="Y83" i="7" s="1"/>
  <c r="I36" i="7"/>
  <c r="Y36" i="7" s="1"/>
  <c r="I35" i="7"/>
  <c r="Y35" i="7" s="1"/>
  <c r="I34" i="7"/>
  <c r="W96" i="7"/>
  <c r="Y96" i="7" s="1"/>
  <c r="P20" i="7"/>
  <c r="Q8" i="7"/>
  <c r="R90" i="7"/>
  <c r="Y90" i="7" s="1"/>
  <c r="R89" i="7"/>
  <c r="Y89" i="7" s="1"/>
  <c r="R88" i="7"/>
  <c r="Y88" i="7" s="1"/>
  <c r="R87" i="7"/>
  <c r="O86" i="7"/>
  <c r="Y86" i="7" s="1"/>
  <c r="O85" i="7"/>
  <c r="I73" i="7"/>
  <c r="Y73" i="7" s="1"/>
  <c r="I25" i="7"/>
  <c r="Y25" i="7" s="1"/>
  <c r="I23" i="7"/>
  <c r="Y14" i="7"/>
  <c r="W95" i="7"/>
  <c r="Y67" i="7"/>
  <c r="Y66" i="7"/>
  <c r="Y23" i="7" l="1"/>
  <c r="I22" i="7"/>
  <c r="Y20" i="7"/>
  <c r="P17" i="7"/>
  <c r="P99" i="7" s="1"/>
  <c r="Y34" i="7"/>
  <c r="I33" i="7"/>
  <c r="Y95" i="7"/>
  <c r="W91" i="7"/>
  <c r="W99" i="7" s="1"/>
  <c r="Y11" i="7"/>
  <c r="I9" i="7"/>
  <c r="Y85" i="7"/>
  <c r="O84" i="7"/>
  <c r="O99" i="7" s="1"/>
  <c r="Y87" i="7"/>
  <c r="R84" i="7"/>
  <c r="R99" i="7" s="1"/>
  <c r="Y8" i="7"/>
  <c r="Q7" i="7"/>
  <c r="Q99" i="7" s="1"/>
  <c r="H22" i="7"/>
  <c r="H84" i="7"/>
  <c r="H33" i="7"/>
  <c r="H28" i="7"/>
  <c r="H17" i="7"/>
  <c r="H15" i="7"/>
  <c r="H9" i="7"/>
  <c r="F84" i="7"/>
  <c r="F33" i="7"/>
  <c r="F28" i="7"/>
  <c r="F26" i="7"/>
  <c r="F22" i="7"/>
  <c r="F17" i="7"/>
  <c r="F15" i="7"/>
  <c r="F9" i="7"/>
  <c r="C91" i="7"/>
  <c r="D84" i="7"/>
  <c r="E84" i="7"/>
  <c r="Y84" i="7" s="1"/>
  <c r="C84" i="7"/>
  <c r="D33" i="7"/>
  <c r="E33" i="7"/>
  <c r="C33" i="7"/>
  <c r="D28" i="7"/>
  <c r="E28" i="7"/>
  <c r="Y28" i="7" s="1"/>
  <c r="C28" i="7"/>
  <c r="D26" i="7"/>
  <c r="E26" i="7"/>
  <c r="C26" i="7"/>
  <c r="D22" i="7"/>
  <c r="E22" i="7"/>
  <c r="Y22" i="7" s="1"/>
  <c r="C22" i="7"/>
  <c r="D17" i="7"/>
  <c r="E17" i="7"/>
  <c r="C17" i="7"/>
  <c r="E15" i="7"/>
  <c r="Y15" i="7" s="1"/>
  <c r="D15" i="7"/>
  <c r="C15" i="7"/>
  <c r="D9" i="7"/>
  <c r="E9" i="7"/>
  <c r="C9" i="7"/>
  <c r="D7" i="7"/>
  <c r="C8" i="7"/>
  <c r="C7" i="7" s="1"/>
  <c r="E7" i="7"/>
  <c r="E98" i="7"/>
  <c r="Y17" i="7" l="1"/>
  <c r="D99" i="7"/>
  <c r="Y7" i="7"/>
  <c r="E99" i="7"/>
  <c r="C99" i="7"/>
  <c r="F99" i="7"/>
  <c r="I99" i="7"/>
  <c r="Y9" i="7"/>
  <c r="H99" i="7"/>
  <c r="Y33" i="7"/>
  <c r="Y91" i="7"/>
  <c r="Y26" i="7"/>
</calcChain>
</file>

<file path=xl/sharedStrings.xml><?xml version="1.0" encoding="utf-8"?>
<sst xmlns="http://schemas.openxmlformats.org/spreadsheetml/2006/main" count="685" uniqueCount="310">
  <si>
    <t>ที่</t>
  </si>
  <si>
    <t xml:space="preserve">(1)
โครงการ/กิจกรรม
</t>
  </si>
  <si>
    <t>(4) = (2)+(3)
รวมงบประมาณที่ได้รับจัดสรร 
(ตาม พรบ.)</t>
  </si>
  <si>
    <t>(5)
ผลการเบิกจ่าย</t>
  </si>
  <si>
    <t>ก่อหนี้แล้ว</t>
  </si>
  <si>
    <t>(7.1)
จำนวน (รายการ)</t>
  </si>
  <si>
    <t>(7.2)
วงเงิน</t>
  </si>
  <si>
    <t>(7.4)
ปัญหา
(ระบุหมายเลข)</t>
  </si>
  <si>
    <t>(6) ปัญหากรณีงบดำเนินงานเบิกจ่ายล่าช้า
(ระบุหมายเลข)</t>
  </si>
  <si>
    <t xml:space="preserve">(7.5)
*โปรดระบุเหตุผลเพิ่มเติมตามปัญหาข้อ (7.4)* </t>
  </si>
  <si>
    <t>(8)  กรณีโครงการ/กิจกรรมอยู่ระหว่างดำเนินการ ระบุแผนการเบิกจ่าย (บาท)</t>
  </si>
  <si>
    <t>(3)
งบลงทุน
(บาท)</t>
  </si>
  <si>
    <t>โครงการ ..ก...</t>
  </si>
  <si>
    <t xml:space="preserve">  กิจกรรม ..ก1......</t>
  </si>
  <si>
    <t xml:space="preserve">(9) 
เงินเหลือจ่ายกรณีโครงการเสร็จสิ้นแล้ว (บาท) </t>
  </si>
  <si>
    <t>โครงการ..ข..</t>
  </si>
  <si>
    <t xml:space="preserve">  กิจกรรม ...ข1..</t>
  </si>
  <si>
    <t>(7.3)
คาดว่าก่อหนี้
(ระบุเดือนเป็นตัวเลข)</t>
  </si>
  <si>
    <t>โครงการ.ค...</t>
  </si>
  <si>
    <t xml:space="preserve"> กิจกรรม ..ค1....</t>
  </si>
  <si>
    <t xml:space="preserve"> กิจกรรม ...ค2....</t>
  </si>
  <si>
    <t>(2)
งบดำเนินงาน/
งบรายจ่ายอื่น (บาท)</t>
  </si>
  <si>
    <t>คำอธิบายเพิ่มเติม</t>
  </si>
  <si>
    <t>ข้อ (6) และ (7.4) ปัญหาการดำเนินกิจกรรม ให้ระบุสาเหตุเป็นหมายเลข ดังนี้</t>
  </si>
  <si>
    <t>รวม</t>
  </si>
  <si>
    <r>
      <t xml:space="preserve">(7) กรณีงบลงทุน (ลงงบฯ ข้อมูลเฉพาะรายการที่ยังไม่ก่อหนี้/หากก่อหนี้แล้วให้ระบุคำว่า </t>
    </r>
    <r>
      <rPr>
        <b/>
        <sz val="14"/>
        <color rgb="FFFF0000"/>
        <rFont val="TH SarabunPSK"/>
        <family val="2"/>
      </rPr>
      <t>"ก่อหนี้แล้ว"</t>
    </r>
    <r>
      <rPr>
        <b/>
        <sz val="14"/>
        <rFont val="TH SarabunPSK"/>
        <family val="2"/>
      </rPr>
      <t>ในข้อ (7.3))</t>
    </r>
  </si>
  <si>
    <t>แบบรายงานผลการดำเนินงานตามแผนปฏิบัติราชการประจำปีงบประมาณ พ.ศ. 2562</t>
  </si>
  <si>
    <t>ม.ค. 62</t>
  </si>
  <si>
    <t>ก.ย.62</t>
  </si>
  <si>
    <t>หลัง ก.ย.62</t>
  </si>
  <si>
    <t xml:space="preserve">มาตรา 58 แผนงานบูรณาการส่งเสริมการพัฒนาจังหวัดและกลุ่มจังหวัดแบบบูรณาการ </t>
  </si>
  <si>
    <t>(10)
หมายเหตุ</t>
  </si>
  <si>
    <t xml:space="preserve">รายงานผลภายในวันที่ 5 ของทุกเดือน เป็นไฟล์ Microsoft Excel ที่ E - Mail : reportpad62@gmail.com  // โทร 02 222 7821 มท. 50436  </t>
  </si>
  <si>
    <r>
      <rPr>
        <b/>
        <sz val="16"/>
        <color theme="1"/>
        <rFont val="TH SarabunPSK"/>
        <family val="2"/>
      </rPr>
      <t>หมายเลข 1</t>
    </r>
    <r>
      <rPr>
        <sz val="16"/>
        <color theme="1"/>
        <rFont val="TH SarabunPSK"/>
        <family val="2"/>
      </rPr>
      <t xml:space="preserve">  คือ สถานที่ไม่ได้รับอนุญาต      </t>
    </r>
  </si>
  <si>
    <r>
      <rPr>
        <b/>
        <sz val="16"/>
        <color theme="1"/>
        <rFont val="TH SarabunPSK"/>
        <family val="2"/>
      </rPr>
      <t xml:space="preserve">หมายเลข 2 </t>
    </r>
    <r>
      <rPr>
        <sz val="16"/>
        <color theme="1"/>
        <rFont val="TH SarabunPSK"/>
        <family val="2"/>
      </rPr>
      <t xml:space="preserve"> คือ เปลี่ยนสถานที่ดำเนินการ       </t>
    </r>
  </si>
  <si>
    <r>
      <rPr>
        <b/>
        <sz val="16"/>
        <color theme="1"/>
        <rFont val="TH SarabunPSK"/>
        <family val="2"/>
      </rPr>
      <t>หมายเลข 3</t>
    </r>
    <r>
      <rPr>
        <sz val="16"/>
        <color theme="1"/>
        <rFont val="TH SarabunPSK"/>
        <family val="2"/>
      </rPr>
      <t xml:space="preserve">  คือ  หน่วยงานตรวจสอบภายในทักท้วง            </t>
    </r>
  </si>
  <si>
    <r>
      <rPr>
        <b/>
        <sz val="16"/>
        <color theme="1"/>
        <rFont val="TH SarabunPSK"/>
        <family val="2"/>
      </rPr>
      <t>หมายเลข 4</t>
    </r>
    <r>
      <rPr>
        <sz val="16"/>
        <color theme="1"/>
        <rFont val="TH SarabunPSK"/>
        <family val="2"/>
      </rPr>
      <t xml:space="preserve"> คือ งบประมาณซ้ำซ้อน                 </t>
    </r>
  </si>
  <si>
    <r>
      <rPr>
        <b/>
        <sz val="16"/>
        <color theme="1"/>
        <rFont val="TH SarabunPSK"/>
        <family val="2"/>
      </rPr>
      <t>หมายเลข 5</t>
    </r>
    <r>
      <rPr>
        <sz val="16"/>
        <color theme="1"/>
        <rFont val="TH SarabunPSK"/>
        <family val="2"/>
      </rPr>
      <t xml:space="preserve"> คือ ไม่มีผู้รับจ้าง/อยู่ระหว่างจัดซื้อจัดจ้าง</t>
    </r>
  </si>
  <si>
    <r>
      <rPr>
        <b/>
        <sz val="16"/>
        <color theme="1"/>
        <rFont val="TH SarabunPSK"/>
        <family val="2"/>
      </rPr>
      <t>หมายเลข 6</t>
    </r>
    <r>
      <rPr>
        <sz val="16"/>
        <color theme="1"/>
        <rFont val="TH SarabunPSK"/>
        <family val="2"/>
      </rPr>
      <t xml:space="preserve"> คือ เปลี่ยนรูปแบบกิจกรรม/ประเภทงบประมาณ/สิ่งก่อสร้าง          </t>
    </r>
  </si>
  <si>
    <r>
      <rPr>
        <b/>
        <sz val="16"/>
        <color theme="1"/>
        <rFont val="TH SarabunPSK"/>
        <family val="2"/>
      </rPr>
      <t>หมายเลข 7</t>
    </r>
    <r>
      <rPr>
        <sz val="16"/>
        <color theme="1"/>
        <rFont val="TH SarabunPSK"/>
        <family val="2"/>
      </rPr>
      <t xml:space="preserve"> คือ ยกเลิกเพื่อทำโครงการอื่น           </t>
    </r>
  </si>
  <si>
    <r>
      <rPr>
        <b/>
        <sz val="16"/>
        <color theme="1"/>
        <rFont val="TH SarabunPSK"/>
        <family val="2"/>
      </rPr>
      <t xml:space="preserve">หมายเลข 8 </t>
    </r>
    <r>
      <rPr>
        <sz val="16"/>
        <color theme="1"/>
        <rFont val="TH SarabunPSK"/>
        <family val="2"/>
      </rPr>
      <t xml:space="preserve">คือ ยกเลิกโครงการ คืนงบประมาณ           </t>
    </r>
  </si>
  <si>
    <r>
      <rPr>
        <b/>
        <sz val="16"/>
        <color theme="1"/>
        <rFont val="TH SarabunPSK"/>
        <family val="2"/>
      </rPr>
      <t>หมายเลข 9</t>
    </r>
    <r>
      <rPr>
        <sz val="16"/>
        <color theme="1"/>
        <rFont val="TH SarabunPSK"/>
        <family val="2"/>
      </rPr>
      <t xml:space="preserve"> คือ ดำเนินการตามห้วงเวลา ฤดูกาล เทศกาล วันสำคัญ เป็นต้น   </t>
    </r>
  </si>
  <si>
    <r>
      <rPr>
        <b/>
        <sz val="16"/>
        <color theme="1"/>
        <rFont val="TH SarabunPSK"/>
        <family val="2"/>
      </rPr>
      <t xml:space="preserve">หมายเลข 10 </t>
    </r>
    <r>
      <rPr>
        <sz val="16"/>
        <color theme="1"/>
        <rFont val="TH SarabunPSK"/>
        <family val="2"/>
      </rPr>
      <t xml:space="preserve">คือ เหตุผลอื่นๆ ให้ระบุในช่องเหตุผลเพิ่มเติม   </t>
    </r>
  </si>
  <si>
    <r>
      <t>ข้อ (7.3) เดือนที่คาดว่าก่อหนี้ของงบลงทุน ให้ระบุเป็นตัวเลข เช่น เดือน ม.ค.. = 1, เดือน ก.พ. = 2, เดือน มี.ค. = 3 เป็นต้น //กรณี ก่อหนี้แล้ว ให้ระบุคำว่า "</t>
    </r>
    <r>
      <rPr>
        <b/>
        <sz val="16"/>
        <color rgb="FFFF0000"/>
        <rFont val="TH SarabunPSK"/>
        <family val="2"/>
      </rPr>
      <t>ก่อหนี้แล้ว</t>
    </r>
    <r>
      <rPr>
        <b/>
        <sz val="16"/>
        <color theme="1"/>
        <rFont val="TH SarabunPSK"/>
        <family val="2"/>
      </rPr>
      <t>"</t>
    </r>
  </si>
  <si>
    <r>
      <t xml:space="preserve">ข้อ (7.5) ให้ระบุเหตุผลเพิ่มเติมเพื่ออธิบายข้อ (7.4) </t>
    </r>
    <r>
      <rPr>
        <b/>
        <sz val="16"/>
        <color rgb="FFFF0000"/>
        <rFont val="TH SarabunPSK"/>
        <family val="2"/>
      </rPr>
      <t>และกรณีที่โครงการ/กิจกรรมที่ "ก่อหนี้แล้ว" ไม่สามารถเบิกจ่ายได้ตามแผนหรือเบิกจ่ายล่าช้าให้ระบุเหตุผลการเบิกจ่ายล่าช้าด้วย</t>
    </r>
  </si>
  <si>
    <t>โครงการพัฒนาระบบสาธารณูปโภคเพื่อรองรับการขยายตัวของชุมชน</t>
  </si>
  <si>
    <t>โครงการบริหารจัดการสาธารณภัยจังหวัดชลบุรีแบบบูรณาการ</t>
  </si>
  <si>
    <t xml:space="preserve"> พัฒนาศักยภาพด้านการป้องกันและลดอุบัติภัยทางน้ำ</t>
  </si>
  <si>
    <t xml:space="preserve"> ก่อสร้างระบบประปาหมู่บ้านแบบผิวดินขนาดใหญ่บ้านหนองหญ้าปล้อง หมู่ที่ 3 ตำบลหนองเสือช้าง อำเภอหนองใหญ่ จังหวัดชลบุรี</t>
  </si>
  <si>
    <t xml:space="preserve"> ก่อสร้างทุ่นผูกเรือทุ่นผูกเรือ 2 จุด อำเภอเกาะสีชัง จังหวัดชลบุรี</t>
  </si>
  <si>
    <t xml:space="preserve"> ก่อสร้างระบบผลิตน้ำประปาหมู่บ้านแบบผิวดินขนาดใหญ่ หมู่ที่ 7  ตำบลวัดหลวง อำเภอพนัสนิคม  จังหวัดชลบุรี</t>
  </si>
  <si>
    <t xml:space="preserve"> ก่อสร้างพัฒนาแหล่งกักเก็บน้ำดิบเขตพื้นที่เทศบาลตำบลหัวกุญแจ หมู่ที่ 1 ตำบลคลองกิ่ว อำเภอบ้านบึง จังหวัดชลบุรี</t>
  </si>
  <si>
    <t xml:space="preserve"> ขยายท่อเมนประปา บริเวณถนนเอกชัย 1 , เอกชัย 2 เทศบาลตำบลเกาะสีชัง</t>
  </si>
  <si>
    <t xml:space="preserve"> ค่าใช้จ่ายในการบริหารงานจังหวัดแบบบูรณาการ</t>
  </si>
  <si>
    <t xml:space="preserve"> จัดทำปะการังเทียมคอนกรีตเสริมเหล็กเพื่อฟื้นฟูระบบนิเวศน์ทางทะเลของเกาะสีชัง  บริเวณแหลมงู และบริเวณแหลมตุ๊กตา (จุดทิ้งตำแหน่งเดิม) </t>
  </si>
  <si>
    <t xml:space="preserve"> ปักไม้ไผ่ชะลอคลื่นเพื่อแก้ไขปัญหาการกัดเซาะชายฝั่งจังหวัดชลบุรี</t>
  </si>
  <si>
    <t xml:space="preserve"> ฟื้นฟูระบบนิเวศน์แนวปะการังธรรมชาติ เสริมสร้างความอุดม สมบูรณ์ให้กับระบบนิเวศทางทะเลและชายฝั่ง</t>
  </si>
  <si>
    <t xml:space="preserve"> บ้านปลาปะการังเทียม</t>
  </si>
  <si>
    <t xml:space="preserve"> ปรับปรุงห้วยสุครีพ ตำบลบางพระ อำเภอศรีราชา จังหวัดชลบุรี</t>
  </si>
  <si>
    <t xml:space="preserve"> พัฒนาแหล่งน้ำเพื่อการเกษตรและบรรเทาสาธารณภัยขุดสระน้ำชุมชนมาบยาง หมู่ที่ 6 ตำบลหนองใหญ่ อำเภอหนองใหญ่ จังหวัดชลบุรี</t>
  </si>
  <si>
    <t xml:space="preserve"> พัฒนาแหล่งน้ำตื้นเขินอำเภอศรีราชา จังหวัดชลบุรี</t>
  </si>
  <si>
    <t xml:space="preserve"> ก่อสร้างอาคารคัดแยกขยะมูลฝอย บริเวณหมวดศิลา (การรถไฟ) หมู่ที่ 6 บ้านท่าภาณุรังษี ตำบลท่าเทววงษ์ อำเภอเกาะสีชัง จังหวัดชลบุรี</t>
  </si>
  <si>
    <t xml:space="preserve"> ก่อสร้างถนนสายแยก ทางหลวงหมายเลข 331 – บ้านมะขามคู่ อำเภอบางละมุง จังหวัดชลบุรี</t>
  </si>
  <si>
    <t>ก่อสร้างถนนสายแยกอ่างเก็บน้ำมาบประชัน-ถนนพรประภานิมิต 23 อำเภอบางละมุง จังหวัดชลบุรี</t>
  </si>
  <si>
    <t>ก่อสร้างถนนสาย บ.แปลง-บ.กระบกคู่ อำเภอเกาะจันทร์ จังหวัดชลบุรี</t>
  </si>
  <si>
    <t>ก่อสร้างถนนสายแยก ทช.ชบ.4094-บ.โป่งสะเก็ด อำเภอบางละมุง จังหวัดชลบุรี</t>
  </si>
  <si>
    <t xml:space="preserve"> ก่อสร้างถนนคอนกรีตเสริมเหล็กพร้อมวางท่อระบายน้ำ ซอยองค์การบริหารส่วนตำบล ถึง เขาพงพานถึงจุดสิ้นสุดถนนแอสฟัลท์ติกคอนกรีต หมู่ที่ 1,3 ตำบลหนองข้างคอก อำเภอเมืองชลบุรี จังหวัดชลบุรี</t>
  </si>
  <si>
    <t xml:space="preserve"> ก่อสร้างถนนคอนกรีตเสริมเหล็ก พร้อมวางท่อระบายน้ำสายวัดเขาบ่อยาง หมู่ที่ 1 ตำบลเหมือง  อำเภอเมืองชลบุรี จังหวัดชลบุรี</t>
  </si>
  <si>
    <t xml:space="preserve"> ก่อสร้างถนนคอนกรีตเสริมเหล็ก พร้อมวางท่อระบายน้ำ สายมากทรัพย์ หมู่ที่ 4  ตำบลสำนักบก เชื่อมหมู่ที่ 6 ตำบลนาป่า อำเภอเมืองชลบุรี จังหวัดชลบุรี</t>
  </si>
  <si>
    <t xml:space="preserve"> ก่อสร้างถนนคอนกรีตเสริมเหล็กพร้อมระบบระบายน้ำ สายบ้านเนินทรายถึงแยกสนามบิน หมู่ที่ 9 ตำบลห้วยใหญ่ อำเภอบางละมุง จังหวัดชลบุรี</t>
  </si>
  <si>
    <t xml:space="preserve"> ก่อสร้างถนนคอนกรีตเสริมเหล็ก พร้อมวางท่อระบายน้ำสายตะเคียนเตี้ย ซอย 19 (ข้าง บ.เคไลน์) หมู่ที่ 2 ตำบลตะเคียนเตี้ย อำเภอบางละมุง จังหวัดชลบุรี</t>
  </si>
  <si>
    <t xml:space="preserve"> ก่อสร้างแอสฟัลท์ติกคอนกรีตสายบ้านนายไปล่ ถึง ถนนตะเคียนเตี้ย (ตอนที่ 2) หมู่ที่ 4 ตำบลหนองปลาไหล อำเภอบางลุะมุง จังหวัดชลบุรี</t>
  </si>
  <si>
    <t xml:space="preserve"> ก่อสร้างท่ออุโมงค์ระบายน้ำคอนกรีตเสริมเหล็ก ช่วงซอยหนองหิน 2 เชื่อมทางรถไฟ (ระยะที่ 2 จากอู่ต่อเรือถึงบ้านเรือนไม้ ตำบลหนองปรือ อำเภอบางละมุง จังหวัดชลบุรี</t>
  </si>
  <si>
    <t xml:space="preserve"> ก่อสร้างถนนคอนกรีตเสริมเหล็กสายหนองสำราญถึงห้วยเตย (ช่วงที่ 2) หมู่ที่ 4 ตำบลหนองชาก อำเภอบ้านบึง จังหวัดชลบุรี</t>
  </si>
  <si>
    <t xml:space="preserve"> ก่อสร้างถนนคอนกรีตเสริมเหล็กสายบ่อเป้าถึงเขาห้วยยอ หมู่ที่ 5  ตำบลหนองซ้ำซาก (แยกขวา) อำเภอบ้านบึง จังหวัดชลบุรี</t>
  </si>
  <si>
    <t xml:space="preserve"> ก่อสร้างถนนคอนกรีตเสริมเหล็กสายวัดพระธรรมจักร หมู่ที่ 1 ตำบลคลองกิ่ว อำเภอบ้านบึง จังหวัดชลบุรี</t>
  </si>
  <si>
    <t xml:space="preserve"> ก่อสร้างถนนคอนกรีตเสริมเหล็กสายบ้านหนองปรือถึงสมาคมบึงทอง หมู่ที่ 1 ตำบลหนองไผ่แก้ว อำเภอบ้านบึง จังหวัดชลบุรี</t>
  </si>
  <si>
    <t xml:space="preserve"> ก่อสร้างถนนคอนกรีตเสริมเหล็กสายหนองโกศลถึงบ้านอ้อมแก้ว หมู่ที่ 3 ตำบลหนองไผ่แก้ว อำเภอบ้านบึง จังหวัดชลบุรี</t>
  </si>
  <si>
    <t xml:space="preserve"> ก่อสร้างถนนคอนกรีตเสริมเหล็ก สายเกาะลอย ถึงบางนาง หมู่ที่ 1  ตำบลเกาะลอย อำเภอพานทอง จังหวัดชลบุรี</t>
  </si>
  <si>
    <t xml:space="preserve"> ก่อสร้างถนนคอนกรีตเสริมเหล็ก สายบ้านคลองบางข้าว (ตอนที่ 2) หมู่ที่ 1 ตำบลบางหัก อำเภอพานทอง จังหวัดชลบุรี</t>
  </si>
  <si>
    <t xml:space="preserve"> ก่อสร้างถนนคอนกรีตเสริมเหล็กบริเวณถนนตัดใหม่หนองตารางถึงเนินเขมร หมู่ที่ 1 ตำบลมาบโป่ง อำเภอพานทอง จังหวัดชลบุรี</t>
  </si>
  <si>
    <t xml:space="preserve"> ก่อสร้างถนนคอนกรีตเสริมเหล็กสายธรรมรัตน์ถึง บ้านเขามะกรูด หมู่ที่ 1 ตำบลเกษตรสุวรรณ อำเภอบ่อทอง จังหวัดชลบุรี</t>
  </si>
  <si>
    <t xml:space="preserve"> ก่อสร้างถนนคอนกรีตเสริมเหล็ก สายธรรมรัตน์ ถึง ทุ่งปืนแตก หมู่ที่ 1 ตำบลเกษตรสุวรรณ อำเภอบ่อทอง จังหวัดชลบุรี</t>
  </si>
  <si>
    <t xml:space="preserve"> ก่อสร้างถนนคอนกรีตเสริมเหล็กซอยเทศบาลซอย 9 (ซอยข้างอู่ช่างหนึ่ง) หมู่ที่ 1  ตำบลบ่อทอง อำเภอบ่อทอง จังหวัดชลบุรี</t>
  </si>
  <si>
    <t xml:space="preserve"> ก่อสร้างถนนคอนกรีตเสริมเหล็ก สายเฉลิมพระเกียรติถึงเขาตะแบก ซอย 2 หมู่ที่ 1 ตำบลหนองเสือช้าง อำเภอหนองใหญ่ จังหวัดชลบุรี</t>
  </si>
  <si>
    <t xml:space="preserve"> ก่อสร้างถนนคอนกรีตเสริมเหล็กสายหมู่บ้านใหม่ ชุมชนหนองตะเคียนทอง (หมู่ที่ 5) ตำบลหนองใหญ่ อำเภอหนองใหญ่ จังหวัดชลบุรี</t>
  </si>
  <si>
    <t xml:space="preserve"> ก่อสร้างถนนคอนกรีตเสริมเหล็กสายบ้านกฤษฎา ทองคำบรรจง หมู่ที่ 1 ตำบลท่าบุญมี อำเภอเกาะจันทร์ จังหวัดชลบุรี</t>
  </si>
  <si>
    <t xml:space="preserve"> ก่อสร้างถนนคอนกรีตเสริมเหล็ก(บริเวณถนนสายคอกม้าถึงศาลาประชาคม) หมู่ที่ 8 เทศบาลเมืองปรกฟ้า ตำบลเกาะจันทร์ อำเภอเกาะจันทร์ จังหวัดชลบุรี</t>
  </si>
  <si>
    <t xml:space="preserve"> ก่อสร้างถนนคอนกรีตเสริมเหล็กเทศบาล ซอย 7 หมู่ที่ 14  เทศบาลเกาะจันทร์  อำเภอเกาะจันทร์ จังหวัดชลบุรี</t>
  </si>
  <si>
    <t xml:space="preserve"> ก่อสร้างถนนคอนกรีตเสริมเหล็ก บริเวณถนนสายปรกฟ้า ซอย 4 ชุมชนย่อยที่ 7 หมู่ที่ 7 ตำบลเกาะจันทร์ อำเภอเกาะจันทร์ จังหวัดชลบุรี</t>
  </si>
  <si>
    <t xml:space="preserve"> ก่อสร้างถนนคอนกรีตเสริมเหล็กสายบ้านหนองขยาด หมู่ 7 (บริเวณหน้าบ้าน อบต.วัชระ – หน้าบ้านทิดดำ) ตำบลหนองขยาด อำเภอพนัสนิคม จังหวัดชลบุรี</t>
  </si>
  <si>
    <t xml:space="preserve"> ก่อสร้างถนนคอนกรีตเสริมเหล็ก หมู่ที่ 11  บ้านคลองแบ่ง ถนนสายเข้าหมู่บ้านหน้า สำนักงานที่ดิน ตำบลไร่หลักทอง อำเภอพนัสนิคม จังหวัดชลบุรี</t>
  </si>
  <si>
    <t xml:space="preserve"> ก่อสร้างถนนคอนกรีตเสริมเหล็กสายแยกจากถนนนาคถึงศาลเจ้าแปะกง (เชื่อมต่อตำบลหนองอิรุณ อำเภอบ้านบึง) หมู่ที่ 4 ตำบลหมอนนาง อำเภอพนัสนิคม  จังหวัดชลบุรี</t>
  </si>
  <si>
    <t xml:space="preserve"> วางท่อระบายน้ำคอนกรีตเสริมเหล็ก บริเวณข้างอาคารเอนกประสงค์  หมู่ที่ 4,1 เชื่อมคลองเซิด  ตำบลบ้านเซิด  อำเภอพนัสนิคม  จังหวัดชลบุรี</t>
  </si>
  <si>
    <t xml:space="preserve"> ก่อสร้างถนนคอนกรีตเสริมเหล็กสายบ้านนายสุบิน หมู่ 5 ถึง โรงงาน 4 ส. หมู่ที่ 4 ตำบลนาวังหิน อำเภอพนัสนิคม จังหวัดชลบุรี</t>
  </si>
  <si>
    <t xml:space="preserve"> ก่อสร้างถนนแอสฟัลท์ติกคอนกรีตสาย331 ถึง ม่วงหวาน หมู่ที่ 15  ตำบลหนองเหียง อำเภอพนัสนิคม  จังหวัดชลบุรี</t>
  </si>
  <si>
    <t xml:space="preserve"> ก่อสร้างผิวจราจรคอนกรีตเสริมเหล็ก พร้อมวางท่อระบายน้ำ ถนนบุญเลิศ หมู่ที่ 7 ตำบลนาจอมเทียน อำเภอสัตหีบ จังหวัดชลบุรี</t>
  </si>
  <si>
    <t xml:space="preserve"> ก่อสร้างถนนผิวจราจรคอนกรีตเสริมเหล็ก พร้อมวางท่อระบายน้ำ สาย ชบ 1003 ถึง เขาตะแบก ตอนที่ 2 หมู่ที่ 7 ตำบลนาจอมเทียน อำเภอสัตหีบ จังหวัดชลบุรี</t>
  </si>
  <si>
    <t xml:space="preserve"> ปรับปรุงถนนแอสฟัลท์ติกคอนกรีตเป็นถนนคอนกรีตเสริมเหล็กสายหนองใหญ่ – ห้างสูง  ชุมชนมาบยาง (หมู่ที่ 6) ตำบลหนองใหญ่ อำเภอหนองใหญ่ จังหวัดชลบุรี</t>
  </si>
  <si>
    <t xml:space="preserve"> ก่อสร้างถนนคอนกรีตเสริมเหล็ก หมู่ที่ 2 ถึง 7 ตำบลทุ่งขวาง อำเภอพนัสนิคม จังหวัดชลบุรี</t>
  </si>
  <si>
    <t xml:space="preserve"> ก่อสร้างถนนคอนกรีตเสริมเหล็ก สายเกาะสะเดา หมู่ที่ 1 ตำบลนามะตูม อำเภอพนัสนิคม จังหวัดชลบุรี</t>
  </si>
  <si>
    <t xml:space="preserve"> ก่อสร้างถนนคอนกรีตเสริมเหล็ก จากรอยต่อคอนกรีตเดิมบริเวณบ้านนางอุไรวรรณ  แซ่ตั้นถึงบ่อปลานายสายหยุด  เจริญดี  หมู่ที่  2  ตำบลท่าข้าม อำเภอพนัสนิคม  จังหวัดชลบุรี</t>
  </si>
  <si>
    <t xml:space="preserve"> ก่อสร้างถนนคอนกรีตเสริมเหล็กสายไร่กลาง-โคกช้าง (ช่วงที่ 1) หมู่ที่ 4 ตำบลมาบไผ่ อำเภอบ้านบึง จังหวัดชลบุรี</t>
  </si>
  <si>
    <t xml:space="preserve"> ปรับปรุงถนนคอนกรีตเสริมเหล็กสายเจียมเจริญ หมู่ที่ 8 ตำบลบางพระ อำเภอศรีราชา จังหวัดชลบุรี</t>
  </si>
  <si>
    <t xml:space="preserve"> ก่อสร้างถนนคอนกรีตเสริมเหล็กพร้อมระบบระบายน้ำ สายวิเศษนิยม-บ้านยางใหญ่ หมู่ที่ 12 ตำบลห้วยใหญ่ อำเภอบางละมุง จังหวัดชลบุรี</t>
  </si>
  <si>
    <t xml:space="preserve"> ก่อสร้างถนนคอนกรีตเสริมเหล็กถนนสายมาบไข่เน่า หมู่ที่ 5 ตำบลหนองเสือช้าง อำเภอหนองใหญ่ จังหวัดชลบุรี</t>
  </si>
  <si>
    <t xml:space="preserve"> ปรับปรุงถนนแอสฟัลท์ติกคอนกรีต สายเซิดน้อย (ช่วงไฟแดงเซิดน้อย ถึงเซิดน้อย ซอย 12) หมู่ที่ 2 ตำบลบ้านบึง อำเภอบ้านบึง จังหวัดชลบุรีดชลบุรี</t>
  </si>
  <si>
    <t xml:space="preserve"> ก่อสร้างถนนแอสฟัลท์ติกคอนกรีต ถนนสายปรกฟ้าถึงแยกหนองหอย -3245 ตำบลเกาะจันทร์ อำเภอเกาะจันทร์ จังหวัดชลบุรี</t>
  </si>
  <si>
    <t xml:space="preserve"> ก่อสร้างถนนคอนกรีตเสริมเหล็ก สายบ้านเนินตั้ว (บ้านนายประชุม เหลืองอ่อนถึงสะพานข้ามคลอง) </t>
  </si>
  <si>
    <t xml:space="preserve"> ก่อสร้างถนนคอนกรีตเสริมเหล็กถนนสายคลองสามง่ามถีงบ้านหัวสนาม(บริเวณบ้านนายน้อมถึงนางประจวบจิต)</t>
  </si>
  <si>
    <t xml:space="preserve"> ก่อสร้างถนนคอนกรีตเสริมเหล็ก ถนนสายวัดอุทกเขปสีมารามถึงสะพานข้ามคลอง หมู่ที่9 ตำบลวัดโบสถ์ อำเภอพนัสนิคม จังหวัดชลบุรี</t>
  </si>
  <si>
    <t xml:space="preserve"> ก่อสร้างถนนคอนกรีตเสริมเหล็ก หมู่ที่ 8 ถึง 7  ตำบลทุ่งขวาง อำเภอพนัสนิคม จังหวัดชลบุรี</t>
  </si>
  <si>
    <t xml:space="preserve"> ก่อสร้างปรับปรุงผิวจราจรคอนกรีตเสริมเหล็กพร้อมวางท่อระบายน้ำคอนกรีตเสริมเหล็กสายมากุลวงษ์ หมู่ 5 (ตั้งแต่จุดเชื่อมต่อท่อระบายน้ำเทศบาลเมืองพนัสนิคมจรดลำรางสาธารณะ)</t>
  </si>
  <si>
    <t xml:space="preserve"> ก่อสร้างถนนคอนกรีตเสริมเหล็ก พร้อมวางท่อระบายน้ำบริเวณหน้าโรงงานไอศกรีม (ช่วงที่2) หมู่ที่ 1 ตำบลหนองข้างคอก อำเภอเมืองชลบุรี จังหวัดชลบุรี</t>
  </si>
  <si>
    <t xml:space="preserve"> ฝึกอบรมเชิงปฏิบัติการแปรรูปและพัฒนาผลิตภัณฑ์ปลานิล</t>
  </si>
  <si>
    <t xml:space="preserve"> พัฒนาศักยภาพบุคลากรและเกษตรกรผู้นำกลุ่ม</t>
  </si>
  <si>
    <t xml:space="preserve"> ส่งเสริมการทำกิจกรรมการเกษตรตามหลักปรัชญาเศรษฐกิจพอเพียง</t>
  </si>
  <si>
    <t xml:space="preserve"> ถ่ายทอดเทคโนโลยีการผลิตพืชมีคุณภาพและได้มาตรฐาน</t>
  </si>
  <si>
    <t xml:space="preserve"> ส่งเสริมการจัดการด้านการตลาดและการประชาสัมพันธ์</t>
  </si>
  <si>
    <t xml:space="preserve"> ส่งเสริมการรวมกลุ่มแบบแปลงใหญ่เพื่อพัฒนาศักยภาพการผลิต</t>
  </si>
  <si>
    <t>โครงการเพิ่มประสิทธิภาพการบริหารโครงการจังหวัดชลบุรี ภายใต้แผนปฏิบัติราชการกลุ่มจังหวัดภาคตะวันออก ประจำปีงบประมาณ พ.ศ.2562</t>
  </si>
  <si>
    <t>อนุรักษ์และฟื้นฟูระบบนิเวศทรัพยากรทางทะเลและชายฝั่ง</t>
  </si>
  <si>
    <t>โครงการส่งเสริมกิจกรรมการท่องเที่ยว สินค้าและบริการด้านการท่องเที่ยวให้มีความหลากหลาย</t>
  </si>
  <si>
    <t xml:space="preserve"> กิจกรรมแข่งขันวิ่งมินิมาราธอนเพื่อส่งเสริมการท่องเที่ยว (Pattaya Night Run)</t>
  </si>
  <si>
    <t xml:space="preserve"> กิจกรรมจัดมหกรรมมหัศจรรย์อาหารทะเล</t>
  </si>
  <si>
    <t xml:space="preserve"> กิจกรรมจัดกิจกรรมปั่นปันรักที่สวนป่าสิริเจริญวรรษอันเนื่องมาจากพระราชดำริ</t>
  </si>
  <si>
    <t>กิจกรรมจัดทำสื่อประชาสัมพันธ์การท่องเที่ยวจังหวัดชลบุรี</t>
  </si>
  <si>
    <t xml:space="preserve"> กิจกรรมจัดเทศกาลแห่โคมชมพระฉาย สืบสานศิลป์ ถิ่นหนองจับเต่า เขาชีจรรย์</t>
  </si>
  <si>
    <t xml:space="preserve"> กิจกรรมจัดงานอาหารและเครื่องดื่มนานาชาติเมืองพัทยา</t>
  </si>
  <si>
    <t>โครงการฟื้นฟูแหล่งน้ำจังหวัดชลบุรี</t>
  </si>
  <si>
    <t>โครงการบริหารจัดการคุณภาพสิ่งแวดล้อมแบบบูรณาการ</t>
  </si>
  <si>
    <t>โครงการพัฒนาเส้นทางคมนาคมสายรองเชื่อมโยงเส้นทางคมนาคมสายหลักจังหวัดชลบุรี</t>
  </si>
  <si>
    <t>โครงการพัฒนาเส้นทางคมนาคมสายย่อยเชื่อมโยงเส้นทางคมนาคมสายหลักจังหวัดชลบุรี</t>
  </si>
  <si>
    <t>ค่าใช้จ่ายในการบริหารงานจังหวัดแบบบูรณาการ</t>
  </si>
  <si>
    <t>โครงการส่งเสริมสินค้าเกษตรปลอดภัยตลอดโซ่อุปทานจังหวัดชลบุรี</t>
  </si>
  <si>
    <t xml:space="preserve">ก่อสร้างถนนคอนกรีตเสริมเหล็กพร้อมบ่อระบายน้ำและบ่อพัก คสล.พร้อมรางระบายน้ำ (รางวี) คอนกรีตเสริมเหล็ก ถนนเทศบาลซอย 4 เชื่อมซอย 6 ตำบลท่าบุญมี อำเภอเกาะจันทร์ จังหวัดชลบุรี </t>
  </si>
  <si>
    <t>ก่อสร้างถนนคอนกรีตเสริมเหล็กทางเข้าที่ดินสาธารณประโยชน์ (ที่ 9 ไร่) ตำบลท่าบุญมี อำเภอเกาะจันทร์ จังหวัดชลบุรี</t>
  </si>
  <si>
    <t>ก.พ.62</t>
  </si>
  <si>
    <t>มี.ค. 62</t>
  </si>
  <si>
    <t>เม.ย.62</t>
  </si>
  <si>
    <t>พ.ค.62</t>
  </si>
  <si>
    <t>ก.ค.62</t>
  </si>
  <si>
    <t>ส.ค.62</t>
  </si>
  <si>
    <t>มิ.ย.62</t>
  </si>
  <si>
    <t>รอลงนาม</t>
  </si>
  <si>
    <t>ประกาศเชิญชวน</t>
  </si>
  <si>
    <t>ราคากลาง</t>
  </si>
  <si>
    <t>อยู่ระหว่างดำเนินงาน</t>
  </si>
  <si>
    <t>ทำสัญญาแล้ว</t>
  </si>
  <si>
    <t>ทำสัญญาแล้ว รอ Po</t>
  </si>
  <si>
    <t>ทำสัญญาแล้ว รอทำ PO</t>
  </si>
  <si>
    <t>ทำ PO แล้ว</t>
  </si>
  <si>
    <t>ทำสัญญารอทำ Po</t>
  </si>
  <si>
    <t>อยู่รหว่างดำเนินการ</t>
  </si>
  <si>
    <t>รายงานขอซื้อขอจ้าง</t>
  </si>
  <si>
    <t>จัดทำราคากลาง</t>
  </si>
  <si>
    <t>ประการร่างฯ</t>
  </si>
  <si>
    <t>ประกาศร่างพิจาร</t>
  </si>
  <si>
    <t>อยู่ระหว่างดำเนินการ</t>
  </si>
  <si>
    <t>พิจารณาผล</t>
  </si>
  <si>
    <t>จังหวัดชลบุรี (ข้อมูล ณ วันที่ .7 ธันวาคม 2562)</t>
  </si>
  <si>
    <t>ประกาศร่าง</t>
  </si>
  <si>
    <t>ประกาศจัดซื้อจัดจ้างใหม่เนื่องจากไม่มีผู้ยื่น</t>
  </si>
  <si>
    <t>ยกเลิกประกาศใหม่</t>
  </si>
  <si>
    <t>จังหวัดชลบุรี (ข้อมูล ณ วันที่ 4 กุมภาพันธ์ 2562)</t>
  </si>
  <si>
    <t>ขออนุญาติใช้พื้นที่อยู่</t>
  </si>
  <si>
    <t>ประกาศใหม่เนื่องจากไม่มีผู้รับจ้างมายื่น</t>
  </si>
  <si>
    <t>ประกาศ</t>
  </si>
  <si>
    <t>ที่สัญญาแล้วรอทำ PO</t>
  </si>
  <si>
    <t>หมายเหตุ 1. คาดว่าจาก 36 กิจกรรม เดือนกุมภาพันธ์สามารถก่อหนี้ 30 กิจกรรม และหลักเดือนกุมภาพันธ์ 6 กิจกรรม</t>
  </si>
  <si>
    <t xml:space="preserve">             2. ปัญหาอุปสรรค การจัดหาวิศวกรสามัญรับรองแบบ ตาม พรบ.จัดซื้ดจ้าง 2560 และหัวหน้าส่วนราชการ บุคคลากรด้านพัสดุของหน่วยงานรับผิดชอบโครงการมีการโยกย้าย </t>
  </si>
  <si>
    <t>เฉพาะโครงการใหม่ (โอนเปลี่ยนแปลง, เงินเหลือจ่าย, อื่น ๆ)</t>
  </si>
  <si>
    <t>จังหวัด/กลุ่มจังหวัด.................................................................  (ข้อมูล ณ วันที่ ....................)</t>
  </si>
  <si>
    <t xml:space="preserve">  กิจกรรม ..ก2......</t>
  </si>
  <si>
    <t>(1) งบประมาณที่ได้รับจัดสรรตาม พ.ร.บ. (บาท)</t>
  </si>
  <si>
    <t xml:space="preserve">(1.1)
โครงการ/กิจกรรม 
</t>
  </si>
  <si>
    <t xml:space="preserve">(1.2)
งบดำเนินงาน/
งบรายจ่ายอื่น </t>
  </si>
  <si>
    <t xml:space="preserve">(1.3)
งบลงทุน
</t>
  </si>
  <si>
    <t xml:space="preserve">(1.4) = (1.2)+(1.3)
รวม
</t>
  </si>
  <si>
    <t>(2) แผนการดำเนินงาน/แผนการจัดซื้อจัดจ้าง</t>
  </si>
  <si>
    <t>(3) ผลการดำเนิงาน (สถานะโครงการ/กิจกรรม)</t>
  </si>
  <si>
    <t>แบบรายงานนี้ให้กรอกข้อมูลเฉพาะโครงการ/กิจกรรมที่ได้รับงบประมาณตาม พ.ร.บ. งบประมาณรายจ่ายประจำปีงบประมาณ พ.ศ. 2563</t>
  </si>
  <si>
    <t>ข้อ (2) แผนการดำเนินงาน/แผนการจัดซื้อจัดจ้าง ดังนี้</t>
  </si>
  <si>
    <t>(3.3) 
ผลการเบิกจ่าย 
(บาท)</t>
  </si>
  <si>
    <t>หมายเลข 1 คือ อยู่ระหว่างขออนุมัติโครงการ</t>
  </si>
  <si>
    <t>หมายเลข 2 คือ อนุมัติโครงการแล้ว อยู่ระหว่างดำเนินการ</t>
  </si>
  <si>
    <t>หมายเลข 3 คือ ดำเนินโครงการแล้ว อยู่ระหว่างเบิกจ่าย</t>
  </si>
  <si>
    <t>อื่น ๆ ให้ระบุคำอธิบาย</t>
  </si>
  <si>
    <t>ข้อ (3) ผลการดำเนินงาน ให้ระบุสถานะโครงการ/กิจกรรม ดังนี้</t>
  </si>
  <si>
    <t>ข้อ (3.1) งบดำเนินงาน/งบรายจ่ายอื่น ให้ระบุสถานะการดำเนินงาน ดังนี้</t>
  </si>
  <si>
    <t>ข้อ (3.2) งบลงทุน ให้ระบุสถานะการดำเนินงานดังนี้ ดังนี้</t>
  </si>
  <si>
    <t>รายงานผลทุกวันที่ 5 ของทุกเดือน เป็นไฟล์ Microsoft Excel ที่ E - Mail : reportpad62@gmail.com  // โทร 02 222 7821 มท. 50449, 50431, 50436</t>
  </si>
  <si>
    <t xml:space="preserve">หมายเลข 1  คือ สถานที่ไม่ได้รับอนุญาต      </t>
  </si>
  <si>
    <t xml:space="preserve">หมายเลข 2  คือ เปลี่ยนสถานที่ดำเนินการ       </t>
  </si>
  <si>
    <t xml:space="preserve">หมายเลข 3  คือ  หน่วยงานตรวจสอบภายในทักท้วง            </t>
  </si>
  <si>
    <t>หมายเลข 5 คือ ไม่มีผู้รับจ้าง/อยู่ระหว่างจัดซื้อจัดจ้าง</t>
  </si>
  <si>
    <t xml:space="preserve">หมายเลข 6 คือ เปลี่ยนรูปแบบกิจกรรม/ประเภทงบประมาณ/สิ่งก่อสร้าง          </t>
  </si>
  <si>
    <t xml:space="preserve">หมายเลข 9 คือ ดำเนินการตามห้วงเวลา ฤดูกาล เทศกาล วันสำคัญ เป็นต้น   </t>
  </si>
  <si>
    <t>ข้อ (3.4) เหตุผล/ปัญหา ให้ระบุสาเหตุ/ปัญหาใน
กรณีที่ไม่สามารถดำเนินการได้ตามแผน ดังนี้</t>
  </si>
  <si>
    <t>(3.1) 
งบดำเนินงาน/รายจ่ายอื่น
(ระบุตัวเลข)</t>
  </si>
  <si>
    <r>
      <t xml:space="preserve">(3.2) 
งบลงทุน
</t>
    </r>
    <r>
      <rPr>
        <b/>
        <sz val="12"/>
        <rFont val="TH SarabunPSK"/>
        <family val="2"/>
      </rPr>
      <t>(ระบุตัวเลข)</t>
    </r>
  </si>
  <si>
    <t xml:space="preserve">
งบประมาณ</t>
  </si>
  <si>
    <t>โครงการใหม่ที่ไม่อยู่ใน พ.ร.บ. งบประมาณรายจ่ายประจำปีงบประมาณ พ.ศ. 2563)</t>
  </si>
  <si>
    <t xml:space="preserve">โครงการเดิมตาม พ.ร.บ. </t>
  </si>
  <si>
    <t>(3.4)
เหตุผล/ปัญหา 
(ระบุตัวเลข)</t>
  </si>
  <si>
    <t>กรณีเงินเหลือจ่าย ที่ไม่ดำเนินการใด ๆ แล้ว รวมทั้งสิ้น</t>
  </si>
  <si>
    <t>แบบรายงาน 01/2563</t>
  </si>
  <si>
    <t>แบบรายงาน 02/2563</t>
  </si>
  <si>
    <t xml:space="preserve">
โครงการ/กิจกรรม 
(ให้ระบุทุกโครงการที่นำงบประมาณไปใช้ในโครงการใหม่)</t>
  </si>
  <si>
    <t>โครงการเดิมตาม พ.ร.บ. ให้ระบุทุกโครงการ (ไม่ต้องชี้แจงกิจกรรม/รายการ) ที่นำงบประมาณไปใช้ในโครงการใหม่</t>
  </si>
  <si>
    <t>ไม่มี</t>
  </si>
  <si>
    <t>(4) 
หมายเหตุ</t>
  </si>
  <si>
    <r>
      <t xml:space="preserve">(2.1) 
คก./กจ. </t>
    </r>
    <r>
      <rPr>
        <b/>
        <u/>
        <sz val="14"/>
        <rFont val="TH SarabunPSK"/>
        <family val="2"/>
      </rPr>
      <t>ที่ไม่ต้อง</t>
    </r>
    <r>
      <rPr>
        <b/>
        <sz val="14"/>
        <rFont val="TH SarabunPSK"/>
        <family val="2"/>
      </rPr>
      <t>จัดซื้อ/จัดจ้าง 
(ระบุเดือน)</t>
    </r>
  </si>
  <si>
    <r>
      <t xml:space="preserve">(2.2) 
คก./กจ. </t>
    </r>
    <r>
      <rPr>
        <b/>
        <u/>
        <sz val="14"/>
        <rFont val="TH SarabunPSK"/>
        <family val="2"/>
      </rPr>
      <t>ที่ต้อง</t>
    </r>
    <r>
      <rPr>
        <b/>
        <sz val="14"/>
        <rFont val="TH SarabunPSK"/>
        <family val="2"/>
      </rPr>
      <t>จัดซื้อจัดจ้าง
(ระบุเดือน)</t>
    </r>
  </si>
  <si>
    <t>1. โครงการ 1 ….</t>
  </si>
  <si>
    <t>2. โครงการ 2….</t>
  </si>
  <si>
    <t>3. โครงการ 3…</t>
  </si>
  <si>
    <t>(4) หมายเหตุ</t>
  </si>
  <si>
    <r>
      <t>ข้อ (2.1) โครงการ/กิจกรรม</t>
    </r>
    <r>
      <rPr>
        <b/>
        <u val="double"/>
        <sz val="14"/>
        <color theme="1"/>
        <rFont val="TH SarabunPSK"/>
        <family val="2"/>
      </rPr>
      <t>ที่ไม่ต้อง</t>
    </r>
    <r>
      <rPr>
        <b/>
        <sz val="14"/>
        <color theme="1"/>
        <rFont val="TH SarabunPSK"/>
        <family val="2"/>
      </rPr>
      <t>จัดซื้อจัดจ้าง ให้ระบุเดือนที่จะดำเนินการตามปีปฏิทิน</t>
    </r>
  </si>
  <si>
    <r>
      <t>ข้อ (2.2) โครงการ/กิจกรรม</t>
    </r>
    <r>
      <rPr>
        <b/>
        <u/>
        <sz val="14"/>
        <color theme="1"/>
        <rFont val="TH SarabunPSK"/>
        <family val="2"/>
      </rPr>
      <t>ที่ต้อง</t>
    </r>
    <r>
      <rPr>
        <b/>
        <sz val="14"/>
        <color theme="1"/>
        <rFont val="TH SarabunPSK"/>
        <family val="2"/>
      </rPr>
      <t>จัดซื้อจัดจ้าง ให้ระบุเดือนที่จะประกาศจัดซื้อจัดจ้างตามปีปฏิทิน</t>
    </r>
  </si>
  <si>
    <t>โดยให้กรอกข้อมูลดังนี้ เช่น</t>
  </si>
  <si>
    <t xml:space="preserve">  : จะดำเนินการในเดือนธันวาคม 2562 ให้กรอกข้อมูล 12/2562 ซึ่ง excel จะปรับข้อมูลอัตโนมัติเป็น ธ.ค.-62</t>
  </si>
  <si>
    <t xml:space="preserve">  : จะประกาศจัดซื้อจัดจ้างในเดือนมกราคม 2563 ให้กรอกข้อมูล 1/2563 ซึ่ง excel จะปรับข้อมูลอัตโนมัติเป็น ม.ค.-63</t>
  </si>
  <si>
    <t>หมายเลข 4 คือ ระหว่างขอทำความตกลงกับสำนักงบประมาณ</t>
  </si>
  <si>
    <t>หมายเลข 13 คือ ดำเนินโครงการ/กิจกรรมแล้วเสร็จ/เบิกจ่ายแล้วเสร็จ</t>
  </si>
  <si>
    <t>หมายเลข 5 คือ อยู่ระหว่างจัดทำร่างขอบเขตงาน (TOR) รายละเอียดลักษณะเฉพาะ (SPEC) /กำหนดราคากลาง</t>
  </si>
  <si>
    <t>หมายเลข 6 คือ อยู่ระหว่างรายงานขอซื้อขอจ้างต่อหัวหน้าหน่วยงาน</t>
  </si>
  <si>
    <t>หมายเลข 7 คือ อยู่ระหว่างประกาศจัดซื้อจัดจ้าง/ทำหนังสือเชิญชวน</t>
  </si>
  <si>
    <t>หมายเลข 8 คือ อยู่ระหว่างพิจารณาผล/ขออนุมัติผลการจัดซื้อจัดจ้าง</t>
  </si>
  <si>
    <t xml:space="preserve">หมายเลข 9 คือ อยู่ระหว่างประกาศผลผู้ได้รับการคัดเลือก (รอลงนาม) </t>
  </si>
  <si>
    <t>หมายเลข 10 คือ อยู่ระหว่างอุทธรณ์ผลการจัดซื้อจัดจ้าง</t>
  </si>
  <si>
    <t xml:space="preserve">หมายเลข 11 คือ ลงนามแล้ว อยู่ระหว่างนำเข้าระบบ GFMIS </t>
  </si>
  <si>
    <t>หมายเลข 12 คือ ก่อหนี้แล้ว</t>
  </si>
  <si>
    <t xml:space="preserve">หมายเลข 4 คือ งบประมาณซ้ำซ้อน  ซ้ำซ้อนกับหน่วยงานใดให้ระบุในข้อหมายเหตุ (4)                               </t>
  </si>
  <si>
    <t xml:space="preserve">หมายเลข 7 คือ ยกเลิกเพื่อทำโครงการอื่น เหตุผลการยกเลิกให้ระบุในข้อหมายเหตุ (4)                    </t>
  </si>
  <si>
    <t xml:space="preserve">หมายเลข 8 คือ ยกเลิกโครงการ คืนงบประมาณ  เหตุผลการยกเลิกให้ระบุในข้อหมายเหตุ (4)                   </t>
  </si>
  <si>
    <t>** กรณีต้องการอธิบายใด ๆ เกี่ยวกับโครงการ/กิจกรรมนั้น ๆ เพิ่มเติม ให้ระบุในข้อ (4) หมายเหตุ</t>
  </si>
  <si>
    <t>*กรณีงบดำเนินงาน/งบรายจ่ายอื่นที่ต้องมีการจัดซื้อจัดจ้างให้ระบุหมายเลขสถานะการดำเนินงานเช่นเดียวกับงบลงทุน</t>
  </si>
  <si>
    <t>1. โครงการ 4 ….</t>
  </si>
  <si>
    <t>1. โครงการ 3 ….</t>
  </si>
  <si>
    <t>2. โครงการ 4 ….</t>
  </si>
  <si>
    <t>โครงการพัฒนาศักยภาพการท่องเที่ยวเชิงวัฒนธรรม</t>
  </si>
  <si>
    <t>1.1 กิจกรรมการพัฒนาการท่องเที่ยว สินค้าและบริการการท่องเที่ยวเชิงวัฒนธรรมและพัฒนาศักยภาพบุคลากร</t>
  </si>
  <si>
    <t>1.2 กิจกรรมการพัฒนาตลาดและประชาสัมพันธ์ท่องเที่ยวเชิงวัฒนธรรมและสร้างสรรค์</t>
  </si>
  <si>
    <t>โครงการพัฒนาศักยภาพการท่องเที่ยวเชิงธรรมชาติ</t>
  </si>
  <si>
    <t>2.1 กิจกรรมปรับปรุงโครงสร้างพื้นฐาน และพัฒนากิจกรรมการท่องเที่ยว สินค้าและบริการการท่องเที่ยวเชิงธรรมชาติ (ปรับปรุงเส้นทางเข้าสู่แหล่งท่องเที่ยวดอยหลวงเชียงดาว – บ้านเมืองคอง จังหวัดเชียงใหม่ ผิวจราจรชนิด PARA AC ขนาดความกว้าง 6.00 เมตร ระยะทาง 13.270 กิโลเมตร ระหว่าง กม. 28+530 ถึง กม. 41+800)</t>
  </si>
  <si>
    <t>โครงการพัฒนาศักยภาพการออกแบบและการตลาด ผลิตภัณฑ์เซรามิกและหัตถอุตสาหกรรม (Northern Creative Industrial Ceramic &amp; Craft)</t>
  </si>
  <si>
    <t>3.1 กิจกรรมส่งเสริมความเป็นผู้ประกอบการ ODM &amp; OBM</t>
  </si>
  <si>
    <t>3.2 กิจกรรมส่งเสริมการตลาดสินค้าเซรามิกและหัตถอุตสาหรรม (Creative Showcase &amp; Exhibition)</t>
  </si>
  <si>
    <t>3.3 กิจกรรมการพัฒนา OTOP มุ่งสู่สากล และการสร้างมูลค่าเพิ่มสินค้าหัตถอุตสาหกรรม</t>
  </si>
  <si>
    <t>โครงการจัดแสดงนวัตกรรมและจำหน่ายสินค้า Lanna Expo 2020</t>
  </si>
  <si>
    <t>4.1 กิจกรรมการจัดงาน Lanna Expo</t>
  </si>
  <si>
    <t>4.2 กิจกรรมการจัดแสดงและจำหน่ายสินค้า OTOP</t>
  </si>
  <si>
    <t>4.3 กิจกรรมสุดยอดงานแสดงอัตลักษณ์และวัฒนธรรมนานาชาติ</t>
  </si>
  <si>
    <t>โครงการพลิกโฉมกลุ่มจังหวัดภาคเหนือตอนบน 1 รองรับอุตสาหกรรม 4.0 (Northern Lanna Projects to Industry 4.0)</t>
  </si>
  <si>
    <t xml:space="preserve">5.1 กิจกรรมพลิกโฉมเพิ่มมูลค่าอุตสาหกรรมข้าวเมืองเหนือด้วยนวัตกรรม </t>
  </si>
  <si>
    <t>โครงการการสร้างเสริมพัฒนาสวนสตรอเบอร์รีปลอดภัย เพื่อสร้างมูลค่าเพิ่มจากการท่องเที่ยว</t>
  </si>
  <si>
    <t>6.1 กิจกรรมพัฒนาการผลิตท่อนพันธุ์สตรอว์เบอร์รี่ปลอดภัยพร้อมปลูก</t>
  </si>
  <si>
    <t>โครงการการแปรรูปและสร้างมูลค่าเพิ่มผลิตภัณฑ์ถั่วเหลือง</t>
  </si>
  <si>
    <t>7.1 กิจกรรมอบรมให้ความรู้ด้านการปลูกถั่วเหลืองด้วยรูปแบบเกษตรปลอดภัยและเกษตรอินทรีย์</t>
  </si>
  <si>
    <t>7.2 กิจกรรมวิเคราะห์ศักยภาพชุมชนกลุ่มผู้ปลูกถั่วเหลืองเพื่อหาต้นทุนการผลิตที่เหมาะสม</t>
  </si>
  <si>
    <t>7.3 กิจกรรมอบรมเชิงปฏิบัติการการแปรรูปผลิตภัณฑ์จากถั่วเหลืองด้วยนวัตกรรมเพื่อให้เกิดความหลากหลาย</t>
  </si>
  <si>
    <t>7.4 กิจกรรมอบรมเชิงปฏิบัติการการเป็นผู้ประกอบการธุรกิจผลิตภัณฑ์ถั่วเหลือง</t>
  </si>
  <si>
    <t>7.5 กิจกรรมอบรมเชิงปฏิบัติการช่องทางการตลาดและการตลาดออนไลน์</t>
  </si>
  <si>
    <t>7.6 กิจกรรมอบรมกลุ่มผู้ประกอบการผลิตภัณฑ์จากถั่วเหลืองด้าน HALAL</t>
  </si>
  <si>
    <t>โครงการพัฒนาการผลิตลำไยให้มีคุณภาพ และยกระดับผลิตภัณฑ์ลำไยเพื่อรับรองตลาด ทั้งในและต่างประเทศ</t>
  </si>
  <si>
    <t>8.1 กิจกรรมสร้าง/พัฒนาผู้ให้บริการ หรือผู้จัดการสวนลำไยคุณภาพ</t>
  </si>
  <si>
    <t>8.2 กิจกรรมพัฒนาการผลิตลำไยให้มีคุณภาพเพื่อรองรับตลาดทั้งในและต่างประเทศ</t>
  </si>
  <si>
    <t>8.3 จัดทำแปลงศึกษา/เรียนรู้การผลิตลำไยคุณภาพ</t>
  </si>
  <si>
    <t>8.4 กิจกรรมส่งเสริมการแปรรูปผลิตภัณฑ์ลำไยอื่นๆ เพื่อยกระดับและเพิ่มมูลค่าผลิตลำไย</t>
  </si>
  <si>
    <t>โครงการเสริมสร้างนวัตกรรมการผลิตนมโคคุณภาพสูงล้านนาสู่การแข่งขันด้านการตลาด</t>
  </si>
  <si>
    <t>9.1 กิจกรรมส่งเสริมการใช้นวัตกรรมทางเทคโนโลยีชีวภาพในการขยายพันธุ์แม่โคนมด้วยวิธีการย้ายฝากตัวอ่อน เพื่อเพิ่มปริมาณแม่โคนมที่มีคุณภาพน้ำนมดี</t>
  </si>
  <si>
    <t>9.2 กิจกรรมสร้างฝูงโคนมสุขภาพดีเพื่อการผลิตน้ำนมคุณภาพสูงล้านนา</t>
  </si>
  <si>
    <t>9.3 กิจกรรมส่งเสริมมาตรฐาน GAP สู่มาตรฐานฟาร์มผลิตนมดิบคุณภาพสูงล้านนาเป็นมิตรต่อสิ่งแวดล้อม และตรวจรับรองมาตรฐานนมคุณภาพสูงล้านนา</t>
  </si>
  <si>
    <t>9.4 กิจกรรมการส่งเสริมพัฒนาเกษตรกรและผู้ประกอบการเพื่อยกระดับการแปรรูปนมโคคุณภาพสูงล้านนาสู่การตลาด</t>
  </si>
  <si>
    <t>9.5 กิจกรรมการพัฒนาผลิตภัณฑ์แปรรูปนมโคคุณภาพสูงพรีเมี่ยมด้วยนวัตกรรม และบรรจุภัณฑ์ในระดับ Pre-commercial</t>
  </si>
  <si>
    <t>9.6 กิจกรรมสร้างแบรนด์สินค้าพรีเมี่ยมจากน้ำนมโคคุณภาพสูง</t>
  </si>
  <si>
    <t>โครงการพัฒนาศักยภาพ มาตรฐานการบริการดูแลผู้สูงอายุและผลิตภัณฑ์สุขภาพเพื่อผู้สูงอายุในกลุ่มจังหวัดภาคเหนือตอนบน 1</t>
  </si>
  <si>
    <t xml:space="preserve">10.1 กิจกรรมพัฒนาศักยภาพ มาตรฐานการบริการการดูแลผู้สูงอายุในกลุ่มจังหวัดภาคเหนือตอนบน 1 </t>
  </si>
  <si>
    <t>โครงการแก้ไขปัญหาหมอกควันและไฟป่าภาคเหนือตอนบน 1</t>
  </si>
  <si>
    <t>11.1 กิจกรรมการบริหารจัดการเพื่อป้องกันมลพิษหมอกควันและไฟป่ากลุ่มจังหวัดภาคเหนือตอนบน 1</t>
  </si>
  <si>
    <t>11.2 กิจกรรมป้องกันและแก้ไขปัญหาหมอกควันไฟป่าในพื้นที่ป่าต้นน้ำป่าสงวนแห่งชาติ</t>
  </si>
  <si>
    <t>11.3 กิจกรรมส่งเสริมราษฎรมีส่วนร่วมในการแก้ไขปัญหาไฟป่าและหมอกควันในพื้นที่ป่าต้นน้ำป่าอนุรักษ์</t>
  </si>
  <si>
    <t>โครงการอนุรักษ์ ฟื้นฟู ป้องกันและส่งเสริมการใช้ ประโยชน์จากทรัพยากรธรรมชาติอย่างคุ้มค่าและยั่งยืน กลุ่มจังหวัดภาคเหนือตอนบน 1</t>
  </si>
  <si>
    <t>12.1 กิจกรรมบริหารจัดการทรัพยากรธรรมชาติเพื่อฟื้นฟูพื้นที่ป่าต้นน้ำและป่าชุมชนในเขตป่าสงวนแห่งชาติ</t>
  </si>
  <si>
    <t>โครงการบริหารงานกลุ่มจังหวัดแบบบูรณาการกลุ่มจังหวัดภาคเหนือตอนบน 1</t>
  </si>
  <si>
    <t>12.1 กิจกรรมบริหารงานกลุ่มจังหวัดแบบบูรณาการกลุ่มจังหวัดภาคเหนือตอนบน 1</t>
  </si>
  <si>
    <t xml:space="preserve"> (ข้อมูล ณ วันที่ ....................)</t>
  </si>
  <si>
    <t>หน่วยงานรับผิดชอบ</t>
  </si>
  <si>
    <t>สำนักงานการท่องเที่ยวและกีฬาจังหวัดเชียงใหม่</t>
  </si>
  <si>
    <t>แขวงทางหลวงชนบทเชียงใหม่</t>
  </si>
  <si>
    <t>สำนักงานอุตสาหกรรมจังหวัดลำปาง</t>
  </si>
  <si>
    <t>สำนักงานพาณิชย์จังหวัดลำปาง</t>
  </si>
  <si>
    <t>สำนักงานพัฒนาชุมชนจังหวัดลำปาง</t>
  </si>
  <si>
    <t>สำนักงานพาณิชย์จังหวัดเชียงใหม่</t>
  </si>
  <si>
    <t>สำนักงานพัฒนาชุมชนจังหวัดเชียงใหม่</t>
  </si>
  <si>
    <t>สำนักงานจังหวัดเชียงใหม่</t>
  </si>
  <si>
    <t>สำนักงานอุตสาหกรรมจังหวัดเชียงใหม่
อุทยานวิทยาศาสตร์และเทคโนโลยี มหาวิทยาลัยเชียงใหม่
ศูนย์นวัตกรรมและบรรจุภัณฑ์ มหาวิทยาลัยเชียงใหม่
สภาอุตสาหกรรมจังหวัดเชียงใหม่</t>
  </si>
  <si>
    <t>สำนักงานเกษตรจังหวัดเชียงใหม่</t>
  </si>
  <si>
    <t xml:space="preserve">มหาวิทยาลัยราชภัฏเชียงใหม่ วิทยาเขตแม่ฮ่องสอน (หลัก)
สำนักงานเกษตรและสหกรณ์จังหวัดแม่ฮ่องสอน
</t>
  </si>
  <si>
    <t xml:space="preserve">สำนักงานเกษตรจังหวัดลำพูน 
สำนักงานเกษตรจังหวัดเชียงใหม่
</t>
  </si>
  <si>
    <t xml:space="preserve">สำนักงานปศุสัตว์เขต 5
ศูนย์วิจัยการผสมเทียมและเทคโนโลยีชีวภาพเชียงใหม่
</t>
  </si>
  <si>
    <t xml:space="preserve">สำนักงานปศุสัตว์เขต 5
ศูนย์วิจัยการผสมเทียมและเทคโนโลยีชีวภาพเชียงใหม่
สำนักงานปศุสัตว์จังหวัดเชียงใหม่
สำนักงานปศุสัตว์จังหวัดลำปาง
สำนักงานปศุสัตว์จังหวัดลำพูน
</t>
  </si>
  <si>
    <t xml:space="preserve">สำนักงานปศุสัตว์จังหวัดเชียงใหม่
สำนักงานปศุสัตว์จังหวัดลำปาง
สำนักงานปศุสัตว์จังหวัดลำพูน
ศูนย์วิจัยและพัฒนาการสัตวแพทย์ภาคเหนือตอนบน 
</t>
  </si>
  <si>
    <t xml:space="preserve">สำนักงานปศุสัตว์เขต 5
ศูนย์วิจัยและพัฒนาอุตสาหกรรม
สำนักงานปศุสัตว์จังหวัดเชียงใหม่
</t>
  </si>
  <si>
    <t xml:space="preserve">สำนักงานปศุสัตว์เขต 5
ศูนย์นวัตกรรมอาหารและบรรจุภัณฑ์ มหาวิทยาลัยเชียงใหม่
สภาอุตสาหกรรมจังหวัดเชียงใหม่
</t>
  </si>
  <si>
    <t xml:space="preserve">สำนักงานสาธารณสุขจังหวัดเชียงใหม่
สำนักงานสาธารณสุขจังหวัดแม่ฮ่องสอน
สำนักงานสาธารณสุขจังหวัดลำปาง
สำนักงานสาธารณสุขจังหวัดลำพูน
สถาบันพัฒนาฝีมือแรงงาน 19 เชียงใหม่
</t>
  </si>
  <si>
    <t xml:space="preserve">สำนักงานทรัพยากรธรรมชาติและสิ่งแวดล้อมจังหวัดเชียงใหม่ (หลัก)
สำนักงานทรัพยากรธรรมชาติและสิ่งแวดล้อมจังหวัดแม่ฮ่องสอน
สำนักงานทรัพยากรธรรมชาติและสิ่งแวดล้อมจังหวัดลำปาง
สำนักงานทรัพยากรธรรมชาติและสิ่งแวดล้อมจังหวัดลำพูน
ที่ทำการปกครองจังหวัดเชียงใหม่
ที่ทำการปกครองจังหวัดแม่ฮ่องสอน
ที่ทำการปกครองจังหวัดลำปาง
ที่ทำการปกครองจังหวัดลำพูน
สำนักจัดการทรัพยากรป่าไม้ที่ 1 สาขาแม่ฮ่องสอน
สำนักจัดการทรัพยากรป่าไม้ที่ 3 ลำปาง
สำนักบริหารพื้นที่อนุรักษ์ที่ 13 สาขาลำปาง
สำนักบริหารพื้นที่อนุรักษ์ที่ 16 เชียงใหม่
สำนักบริหารพื้นที่อนุรักษ์ที่ 16 สาขาแม่สะเรียง
</t>
  </si>
  <si>
    <t xml:space="preserve">สำนักจัดการทรัพยากรป่าไม้ที่ 1 เชียงใหม่
สำนักจัดการทรัพยากรป่าไม้ที่ 1 สาขาแม่ฮ่องสอน
สำนักจัดการทรัพยากรป่าไม้ที่ 3 ลำปาง
สำนักบริหารพื้นที่อนุรักษ์ที่ 13 สาขาลำปาง
สำนักบริหารพื้นที่อนุรักษ์ที่ 16 เชียงใหม่
สำนักบริหารพื้นที่อนุรักษ์ที่ 16 สาขาแม่สะเรียง
</t>
  </si>
  <si>
    <t>แบบรายงานผลการดำเนินงานตามแผนปฏิบัติราชการประจำปีงบประมาณ พ.ศ. 2563 ของกลุ่มจังหวัด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</si>
</sst>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2"/>
      <name val="TH SarabunPSK"/>
      <family val="2"/>
    </font>
    <font>
      <b/>
      <sz val="20"/>
      <color theme="1"/>
      <name val="TH SarabunPSK"/>
      <family val="2"/>
    </font>
    <font>
      <b/>
      <u/>
      <sz val="14"/>
      <name val="TH SarabunPSK"/>
      <family val="2"/>
    </font>
    <font>
      <b/>
      <u/>
      <sz val="14"/>
      <color theme="1"/>
      <name val="TH SarabunPSK"/>
      <family val="2"/>
    </font>
    <font>
      <b/>
      <u val="double"/>
      <sz val="14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right" vertical="top" wrapText="1"/>
    </xf>
    <xf numFmtId="0" fontId="3" fillId="0" borderId="5" xfId="1" applyNumberFormat="1" applyFont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164" fontId="5" fillId="3" borderId="5" xfId="1" applyNumberFormat="1" applyFont="1" applyFill="1" applyBorder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64" fontId="5" fillId="3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5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5" xfId="1" applyNumberFormat="1" applyFont="1" applyFill="1" applyBorder="1" applyAlignment="1">
      <alignment horizontal="right" vertical="top" wrapText="1"/>
    </xf>
    <xf numFmtId="0" fontId="5" fillId="0" borderId="5" xfId="1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left" vertical="top" wrapText="1"/>
    </xf>
    <xf numFmtId="3" fontId="5" fillId="5" borderId="4" xfId="0" applyNumberFormat="1" applyFont="1" applyFill="1" applyBorder="1" applyAlignment="1">
      <alignment horizontal="righ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left" vertical="top" wrapText="1"/>
    </xf>
    <xf numFmtId="164" fontId="5" fillId="5" borderId="5" xfId="1" applyNumberFormat="1" applyFont="1" applyFill="1" applyBorder="1" applyAlignment="1">
      <alignment horizontal="right" vertical="top" wrapText="1"/>
    </xf>
    <xf numFmtId="0" fontId="5" fillId="5" borderId="5" xfId="1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5" borderId="5" xfId="1" applyNumberFormat="1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center" vertical="top" wrapText="1"/>
    </xf>
    <xf numFmtId="3" fontId="3" fillId="5" borderId="4" xfId="0" applyNumberFormat="1" applyFont="1" applyFill="1" applyBorder="1" applyAlignment="1">
      <alignment horizontal="right" vertical="top" wrapText="1"/>
    </xf>
    <xf numFmtId="0" fontId="3" fillId="5" borderId="5" xfId="1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horizontal="center" vertical="center"/>
    </xf>
    <xf numFmtId="164" fontId="5" fillId="5" borderId="5" xfId="1" applyNumberFormat="1" applyFont="1" applyFill="1" applyBorder="1" applyAlignment="1">
      <alignment horizontal="center" vertical="top" wrapText="1"/>
    </xf>
    <xf numFmtId="1" fontId="5" fillId="5" borderId="5" xfId="1" applyNumberFormat="1" applyFont="1" applyFill="1" applyBorder="1" applyAlignment="1">
      <alignment horizontal="center" vertical="top" wrapText="1"/>
    </xf>
    <xf numFmtId="164" fontId="5" fillId="5" borderId="4" xfId="1" applyNumberFormat="1" applyFont="1" applyFill="1" applyBorder="1" applyAlignment="1">
      <alignment horizontal="center" vertical="top" wrapText="1"/>
    </xf>
    <xf numFmtId="164" fontId="3" fillId="0" borderId="5" xfId="1" applyNumberFormat="1" applyFont="1" applyFill="1" applyBorder="1" applyAlignment="1">
      <alignment horizontal="center" vertical="top" wrapText="1"/>
    </xf>
    <xf numFmtId="164" fontId="3" fillId="0" borderId="5" xfId="1" applyNumberFormat="1" applyFont="1" applyFill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center" vertical="top" wrapText="1"/>
    </xf>
    <xf numFmtId="164" fontId="3" fillId="5" borderId="5" xfId="1" applyNumberFormat="1" applyFont="1" applyFill="1" applyBorder="1" applyAlignment="1">
      <alignment horizontal="center" vertical="top" wrapText="1"/>
    </xf>
    <xf numFmtId="164" fontId="3" fillId="0" borderId="6" xfId="1" applyNumberFormat="1" applyFont="1" applyFill="1" applyBorder="1" applyAlignment="1">
      <alignment horizontal="center" vertical="top" wrapText="1"/>
    </xf>
    <xf numFmtId="164" fontId="3" fillId="0" borderId="6" xfId="1" applyNumberFormat="1" applyFont="1" applyFill="1" applyBorder="1" applyAlignment="1">
      <alignment horizontal="center" vertical="top"/>
    </xf>
    <xf numFmtId="164" fontId="9" fillId="0" borderId="0" xfId="0" applyNumberFormat="1" applyFont="1"/>
    <xf numFmtId="3" fontId="3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3" borderId="4" xfId="0" applyNumberFormat="1" applyFont="1" applyFill="1" applyBorder="1" applyAlignment="1">
      <alignment horizontal="right" vertical="top" wrapText="1"/>
    </xf>
    <xf numFmtId="164" fontId="5" fillId="3" borderId="4" xfId="0" applyNumberFormat="1" applyFont="1" applyFill="1" applyBorder="1" applyAlignment="1">
      <alignment horizontal="left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164" fontId="3" fillId="0" borderId="10" xfId="1" applyNumberFormat="1" applyFont="1" applyBorder="1" applyAlignment="1">
      <alignment horizontal="right" vertical="top" wrapText="1"/>
    </xf>
    <xf numFmtId="164" fontId="3" fillId="0" borderId="10" xfId="1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left" vertical="top" wrapText="1"/>
    </xf>
    <xf numFmtId="0" fontId="3" fillId="0" borderId="0" xfId="0" applyFont="1" applyBorder="1"/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164" fontId="3" fillId="0" borderId="9" xfId="1" applyNumberFormat="1" applyFont="1" applyBorder="1" applyAlignment="1">
      <alignment horizontal="right" vertical="top" wrapText="1"/>
    </xf>
    <xf numFmtId="164" fontId="3" fillId="0" borderId="9" xfId="1" applyNumberFormat="1" applyFont="1" applyBorder="1" applyAlignment="1">
      <alignment horizontal="center" vertical="top" wrapText="1"/>
    </xf>
    <xf numFmtId="164" fontId="3" fillId="0" borderId="9" xfId="1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right" vertical="top" wrapText="1"/>
    </xf>
    <xf numFmtId="164" fontId="3" fillId="0" borderId="4" xfId="1" applyNumberFormat="1" applyFont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left" vertical="top" wrapText="1"/>
    </xf>
    <xf numFmtId="164" fontId="5" fillId="3" borderId="5" xfId="1" applyNumberFormat="1" applyFont="1" applyFill="1" applyBorder="1" applyAlignment="1">
      <alignment horizontal="center" vertical="top" wrapText="1"/>
    </xf>
    <xf numFmtId="164" fontId="5" fillId="3" borderId="5" xfId="1" applyNumberFormat="1" applyFont="1" applyFill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center" vertical="top" wrapText="1"/>
    </xf>
    <xf numFmtId="164" fontId="3" fillId="0" borderId="5" xfId="1" applyNumberFormat="1" applyFont="1" applyBorder="1" applyAlignment="1">
      <alignment horizontal="left" vertical="top" wrapText="1"/>
    </xf>
    <xf numFmtId="164" fontId="8" fillId="3" borderId="2" xfId="1" applyNumberFormat="1" applyFont="1" applyFill="1" applyBorder="1" applyAlignment="1">
      <alignment vertical="center"/>
    </xf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/>
    <xf numFmtId="164" fontId="5" fillId="5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0" xfId="0" applyFont="1"/>
    <xf numFmtId="0" fontId="5" fillId="0" borderId="0" xfId="0" applyFont="1" applyAlignment="1">
      <alignment horizontal="left" vertical="top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7" borderId="2" xfId="0" applyNumberFormat="1" applyFont="1" applyFill="1" applyBorder="1" applyAlignment="1">
      <alignment horizontal="center" vertical="top" wrapText="1"/>
    </xf>
    <xf numFmtId="3" fontId="2" fillId="8" borderId="2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5" borderId="4" xfId="0" applyNumberFormat="1" applyFont="1" applyFill="1" applyBorder="1" applyAlignment="1">
      <alignment horizontal="center" vertical="top" wrapText="1"/>
    </xf>
    <xf numFmtId="0" fontId="5" fillId="5" borderId="2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vertical="center"/>
    </xf>
    <xf numFmtId="0" fontId="3" fillId="3" borderId="12" xfId="0" applyNumberFormat="1" applyFont="1" applyFill="1" applyBorder="1"/>
    <xf numFmtId="0" fontId="3" fillId="0" borderId="9" xfId="0" applyNumberFormat="1" applyFont="1" applyBorder="1"/>
    <xf numFmtId="0" fontId="3" fillId="3" borderId="5" xfId="0" applyNumberFormat="1" applyFont="1" applyFill="1" applyBorder="1"/>
    <xf numFmtId="0" fontId="3" fillId="3" borderId="2" xfId="0" applyNumberFormat="1" applyFont="1" applyFill="1" applyBorder="1"/>
    <xf numFmtId="164" fontId="3" fillId="3" borderId="12" xfId="1" applyNumberFormat="1" applyFont="1" applyFill="1" applyBorder="1"/>
    <xf numFmtId="164" fontId="3" fillId="0" borderId="9" xfId="1" applyNumberFormat="1" applyFont="1" applyBorder="1"/>
    <xf numFmtId="164" fontId="3" fillId="3" borderId="5" xfId="1" applyNumberFormat="1" applyFont="1" applyFill="1" applyBorder="1"/>
    <xf numFmtId="164" fontId="3" fillId="3" borderId="2" xfId="1" applyNumberFormat="1" applyFont="1" applyFill="1" applyBorder="1"/>
    <xf numFmtId="17" fontId="3" fillId="0" borderId="5" xfId="1" applyNumberFormat="1" applyFont="1" applyBorder="1" applyAlignment="1">
      <alignment horizontal="center" vertical="top" wrapText="1"/>
    </xf>
    <xf numFmtId="17" fontId="3" fillId="0" borderId="5" xfId="1" applyNumberFormat="1" applyFont="1" applyBorder="1" applyAlignment="1">
      <alignment horizontal="left" vertical="top" wrapText="1"/>
    </xf>
    <xf numFmtId="0" fontId="5" fillId="5" borderId="4" xfId="0" applyNumberFormat="1" applyFont="1" applyFill="1" applyBorder="1" applyAlignment="1">
      <alignment horizontal="left" vertical="top" wrapText="1"/>
    </xf>
    <xf numFmtId="0" fontId="3" fillId="0" borderId="5" xfId="1" applyNumberFormat="1" applyFont="1" applyBorder="1" applyAlignment="1">
      <alignment horizontal="left" vertical="top" wrapText="1"/>
    </xf>
    <xf numFmtId="0" fontId="5" fillId="5" borderId="5" xfId="1" applyNumberFormat="1" applyFont="1" applyFill="1" applyBorder="1" applyAlignment="1">
      <alignment horizontal="left" vertical="top" wrapText="1"/>
    </xf>
    <xf numFmtId="0" fontId="5" fillId="5" borderId="2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left" vertical="top" wrapText="1"/>
    </xf>
    <xf numFmtId="17" fontId="5" fillId="5" borderId="5" xfId="1" applyNumberFormat="1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53</xdr:row>
      <xdr:rowOff>38100</xdr:rowOff>
    </xdr:from>
    <xdr:to>
      <xdr:col>11</xdr:col>
      <xdr:colOff>2305050</xdr:colOff>
      <xdr:row>58</xdr:row>
      <xdr:rowOff>152400</xdr:rowOff>
    </xdr:to>
    <xdr:sp macro="" textlink="">
      <xdr:nvSpPr>
        <xdr:cNvPr id="6" name="TextBox 5"/>
        <xdr:cNvSpPr txBox="1"/>
      </xdr:nvSpPr>
      <xdr:spPr>
        <a:xfrm>
          <a:off x="10258425" y="6172200"/>
          <a:ext cx="384810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ลงชื่อ................................................ผู้รายงาน     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โทร...........................................................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E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 - mail.........................................................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361949</xdr:colOff>
      <xdr:row>59</xdr:row>
      <xdr:rowOff>95250</xdr:rowOff>
    </xdr:from>
    <xdr:to>
      <xdr:col>11</xdr:col>
      <xdr:colOff>2305050</xdr:colOff>
      <xdr:row>64</xdr:row>
      <xdr:rowOff>133350</xdr:rowOff>
    </xdr:to>
    <xdr:sp macro="" textlink="">
      <xdr:nvSpPr>
        <xdr:cNvPr id="7" name="TextBox 6"/>
        <xdr:cNvSpPr txBox="1"/>
      </xdr:nvSpPr>
      <xdr:spPr>
        <a:xfrm>
          <a:off x="10239374" y="7886700"/>
          <a:ext cx="3867151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     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         ลงชื่อ................................................ผู้รับรองข้อมูล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ผวจ./รอง ผวจ./หน.สนจ./ผอ.กลุ่มยุทธศาสตร์ฯ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391392</xdr:colOff>
      <xdr:row>0</xdr:row>
      <xdr:rowOff>95250</xdr:rowOff>
    </xdr:from>
    <xdr:ext cx="1123950" cy="547061"/>
    <xdr:sp macro="" textlink="">
      <xdr:nvSpPr>
        <xdr:cNvPr id="2" name="TextBox 2"/>
        <xdr:cNvSpPr txBox="1"/>
      </xdr:nvSpPr>
      <xdr:spPr>
        <a:xfrm>
          <a:off x="391392" y="95250"/>
          <a:ext cx="1123950" cy="54706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th-TH" sz="2800" b="1">
              <a:latin typeface="TH SarabunPSK" pitchFamily="34" charset="-34"/>
              <a:cs typeface="TH SarabunPSK" pitchFamily="34" charset="-34"/>
            </a:rPr>
            <a:t>ตัวอย่าง</a:t>
          </a:r>
        </a:p>
      </xdr:txBody>
    </xdr:sp>
    <xdr:clientData/>
  </xdr:oneCellAnchor>
  <xdr:twoCellAnchor>
    <xdr:from>
      <xdr:col>11</xdr:col>
      <xdr:colOff>0</xdr:colOff>
      <xdr:row>19</xdr:row>
      <xdr:rowOff>0</xdr:rowOff>
    </xdr:from>
    <xdr:to>
      <xdr:col>13</xdr:col>
      <xdr:colOff>2047875</xdr:colOff>
      <xdr:row>24</xdr:row>
      <xdr:rowOff>114300</xdr:rowOff>
    </xdr:to>
    <xdr:sp macro="" textlink="">
      <xdr:nvSpPr>
        <xdr:cNvPr id="4" name="TextBox 3"/>
        <xdr:cNvSpPr txBox="1"/>
      </xdr:nvSpPr>
      <xdr:spPr>
        <a:xfrm>
          <a:off x="13096875" y="6696075"/>
          <a:ext cx="384810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ลงชื่อ................................................ผู้รายงาน     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โทร...........................................................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......</a:t>
          </a:r>
          <a:endParaRPr lang="th-TH" sz="160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en-US" sz="1600">
              <a:latin typeface="TH SarabunPSK" pitchFamily="34" charset="-34"/>
              <a:cs typeface="TH SarabunPSK" pitchFamily="34" charset="-34"/>
            </a:rPr>
            <a:t>E</a:t>
          </a:r>
          <a:r>
            <a:rPr lang="en-US" sz="1600" baseline="0">
              <a:latin typeface="TH SarabunPSK" pitchFamily="34" charset="-34"/>
              <a:cs typeface="TH SarabunPSK" pitchFamily="34" charset="-34"/>
            </a:rPr>
            <a:t> - mail.........................................................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742950</xdr:colOff>
      <xdr:row>25</xdr:row>
      <xdr:rowOff>9525</xdr:rowOff>
    </xdr:from>
    <xdr:to>
      <xdr:col>13</xdr:col>
      <xdr:colOff>2057401</xdr:colOff>
      <xdr:row>30</xdr:row>
      <xdr:rowOff>47625</xdr:rowOff>
    </xdr:to>
    <xdr:sp macro="" textlink="">
      <xdr:nvSpPr>
        <xdr:cNvPr id="5" name="TextBox 4"/>
        <xdr:cNvSpPr txBox="1"/>
      </xdr:nvSpPr>
      <xdr:spPr>
        <a:xfrm>
          <a:off x="13087350" y="8362950"/>
          <a:ext cx="3867151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      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          ลงชื่อ................................................ผู้รับรองข้อมูล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(...............................................)</a:t>
          </a:r>
        </a:p>
        <a:p>
          <a:pPr algn="ctr"/>
          <a:r>
            <a:rPr lang="th-TH" sz="1600">
              <a:latin typeface="TH SarabunPSK" pitchFamily="34" charset="-34"/>
              <a:cs typeface="TH SarabunPSK" pitchFamily="34" charset="-34"/>
            </a:rPr>
            <a:t>ผวจ./รอง ผวจ./หน.สนจ./ผอ.กลุ่มยุทธศาสตร์ฯ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09"/>
  <sheetViews>
    <sheetView tabSelected="1" zoomScale="80" zoomScaleNormal="80" zoomScaleSheetLayoutView="100" workbookViewId="0">
      <selection activeCell="A2" sqref="A2:L2"/>
    </sheetView>
  </sheetViews>
  <sheetFormatPr defaultColWidth="9" defaultRowHeight="21.75"/>
  <cols>
    <col min="1" max="1" width="4.140625" style="10" customWidth="1"/>
    <col min="2" max="2" width="40.28515625" style="10" customWidth="1"/>
    <col min="3" max="5" width="13" style="10" customWidth="1"/>
    <col min="6" max="6" width="12.5703125" style="11" customWidth="1"/>
    <col min="7" max="7" width="13" style="11" customWidth="1"/>
    <col min="8" max="8" width="10.7109375" style="10" customWidth="1"/>
    <col min="9" max="9" width="9.85546875" style="10" customWidth="1"/>
    <col min="10" max="10" width="12.28515625" style="10" customWidth="1"/>
    <col min="11" max="11" width="13" style="10" customWidth="1"/>
    <col min="12" max="12" width="42.140625" style="10" customWidth="1"/>
    <col min="13" max="13" width="38.28515625" style="10" customWidth="1"/>
    <col min="14" max="16384" width="9" style="10"/>
  </cols>
  <sheetData>
    <row r="1" spans="1:13" ht="27.75">
      <c r="A1" s="148" t="s">
        <v>309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27.75">
      <c r="A2" s="148" t="s">
        <v>287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3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 t="s">
        <v>206</v>
      </c>
    </row>
    <row r="4" spans="1:13">
      <c r="A4" s="149" t="s">
        <v>0</v>
      </c>
      <c r="B4" s="150" t="s">
        <v>174</v>
      </c>
      <c r="C4" s="150"/>
      <c r="D4" s="150"/>
      <c r="E4" s="150"/>
      <c r="F4" s="151" t="s">
        <v>179</v>
      </c>
      <c r="G4" s="152"/>
      <c r="H4" s="153" t="s">
        <v>180</v>
      </c>
      <c r="I4" s="153"/>
      <c r="J4" s="153"/>
      <c r="K4" s="153"/>
      <c r="L4" s="154" t="s">
        <v>211</v>
      </c>
    </row>
    <row r="5" spans="1:13" ht="108.75">
      <c r="A5" s="149"/>
      <c r="B5" s="106" t="s">
        <v>175</v>
      </c>
      <c r="C5" s="111" t="s">
        <v>176</v>
      </c>
      <c r="D5" s="111" t="s">
        <v>177</v>
      </c>
      <c r="E5" s="111" t="s">
        <v>178</v>
      </c>
      <c r="F5" s="112" t="s">
        <v>212</v>
      </c>
      <c r="G5" s="112" t="s">
        <v>213</v>
      </c>
      <c r="H5" s="113" t="s">
        <v>199</v>
      </c>
      <c r="I5" s="113" t="s">
        <v>200</v>
      </c>
      <c r="J5" s="113" t="s">
        <v>183</v>
      </c>
      <c r="K5" s="113" t="s">
        <v>204</v>
      </c>
      <c r="L5" s="154"/>
      <c r="M5" s="74" t="s">
        <v>288</v>
      </c>
    </row>
    <row r="6" spans="1:13">
      <c r="A6" s="48">
        <v>1</v>
      </c>
      <c r="B6" s="49" t="s">
        <v>241</v>
      </c>
      <c r="C6" s="50"/>
      <c r="D6" s="50"/>
      <c r="E6" s="50"/>
      <c r="F6" s="115"/>
      <c r="G6" s="115"/>
      <c r="H6" s="115"/>
      <c r="I6" s="115"/>
      <c r="J6" s="50"/>
      <c r="K6" s="115"/>
      <c r="L6" s="128"/>
    </row>
    <row r="7" spans="1:13" ht="48.75" customHeight="1">
      <c r="A7" s="1"/>
      <c r="B7" s="2" t="s">
        <v>242</v>
      </c>
      <c r="C7" s="3"/>
      <c r="D7" s="3"/>
      <c r="E7" s="3"/>
      <c r="F7" s="126"/>
      <c r="G7" s="126"/>
      <c r="H7" s="4"/>
      <c r="I7" s="4"/>
      <c r="J7" s="3"/>
      <c r="K7" s="4"/>
      <c r="L7" s="129"/>
      <c r="M7" s="140" t="s">
        <v>289</v>
      </c>
    </row>
    <row r="8" spans="1:13" ht="43.5">
      <c r="A8" s="1"/>
      <c r="B8" s="2" t="s">
        <v>243</v>
      </c>
      <c r="C8" s="3"/>
      <c r="D8" s="3"/>
      <c r="E8" s="3"/>
      <c r="F8" s="126"/>
      <c r="G8" s="126"/>
      <c r="H8" s="4"/>
      <c r="I8" s="4"/>
      <c r="J8" s="3"/>
      <c r="K8" s="4"/>
      <c r="L8" s="127"/>
      <c r="M8" s="140" t="s">
        <v>289</v>
      </c>
    </row>
    <row r="9" spans="1:13">
      <c r="A9" s="51">
        <v>2</v>
      </c>
      <c r="B9" s="52" t="s">
        <v>244</v>
      </c>
      <c r="C9" s="53"/>
      <c r="D9" s="53"/>
      <c r="E9" s="53"/>
      <c r="F9" s="54"/>
      <c r="G9" s="54"/>
      <c r="H9" s="54"/>
      <c r="I9" s="54"/>
      <c r="J9" s="53"/>
      <c r="K9" s="54"/>
      <c r="L9" s="130"/>
    </row>
    <row r="10" spans="1:13" ht="152.25">
      <c r="A10" s="1"/>
      <c r="B10" s="2" t="s">
        <v>245</v>
      </c>
      <c r="C10" s="3"/>
      <c r="D10" s="3"/>
      <c r="E10" s="3"/>
      <c r="F10" s="126"/>
      <c r="G10" s="126"/>
      <c r="H10" s="4"/>
      <c r="I10" s="4"/>
      <c r="J10" s="3"/>
      <c r="K10" s="4"/>
      <c r="L10" s="129"/>
      <c r="M10" s="141" t="s">
        <v>290</v>
      </c>
    </row>
    <row r="11" spans="1:13" ht="66" thickBot="1">
      <c r="A11" s="51">
        <v>3</v>
      </c>
      <c r="B11" s="52" t="s">
        <v>246</v>
      </c>
      <c r="C11" s="53"/>
      <c r="D11" s="53"/>
      <c r="E11" s="53"/>
      <c r="F11" s="139"/>
      <c r="G11" s="139"/>
      <c r="H11" s="54"/>
      <c r="I11" s="54"/>
      <c r="J11" s="53"/>
      <c r="K11" s="54"/>
      <c r="L11" s="130"/>
    </row>
    <row r="12" spans="1:13" s="34" customFormat="1" ht="44.25" thickBot="1">
      <c r="A12" s="39"/>
      <c r="B12" s="36" t="s">
        <v>247</v>
      </c>
      <c r="C12" s="41"/>
      <c r="D12" s="41"/>
      <c r="E12" s="41"/>
      <c r="F12" s="42"/>
      <c r="G12" s="42"/>
      <c r="H12" s="42"/>
      <c r="I12" s="42"/>
      <c r="J12" s="41"/>
      <c r="K12" s="42"/>
      <c r="L12" s="137"/>
      <c r="M12" s="142" t="s">
        <v>291</v>
      </c>
    </row>
    <row r="13" spans="1:13" s="34" customFormat="1" ht="44.25" thickBot="1">
      <c r="A13" s="39"/>
      <c r="B13" s="36" t="s">
        <v>248</v>
      </c>
      <c r="C13" s="41"/>
      <c r="D13" s="41"/>
      <c r="E13" s="41"/>
      <c r="F13" s="42"/>
      <c r="G13" s="42"/>
      <c r="H13" s="42"/>
      <c r="I13" s="42"/>
      <c r="J13" s="41"/>
      <c r="K13" s="42"/>
      <c r="L13" s="137"/>
      <c r="M13" s="143" t="s">
        <v>292</v>
      </c>
    </row>
    <row r="14" spans="1:13" s="34" customFormat="1" ht="44.25" thickBot="1">
      <c r="A14" s="35"/>
      <c r="B14" s="36" t="s">
        <v>249</v>
      </c>
      <c r="C14" s="37"/>
      <c r="D14" s="37"/>
      <c r="E14" s="37"/>
      <c r="F14" s="38"/>
      <c r="G14" s="38"/>
      <c r="H14" s="38"/>
      <c r="I14" s="38"/>
      <c r="J14" s="37"/>
      <c r="K14" s="38"/>
      <c r="L14" s="138"/>
      <c r="M14" s="143" t="s">
        <v>293</v>
      </c>
    </row>
    <row r="15" spans="1:13" s="34" customFormat="1" ht="44.25" thickBot="1">
      <c r="A15" s="51">
        <v>4</v>
      </c>
      <c r="B15" s="52" t="s">
        <v>250</v>
      </c>
      <c r="C15" s="53"/>
      <c r="D15" s="53"/>
      <c r="E15" s="53"/>
      <c r="F15" s="54"/>
      <c r="G15" s="54"/>
      <c r="H15" s="54"/>
      <c r="I15" s="54"/>
      <c r="J15" s="53"/>
      <c r="K15" s="54"/>
      <c r="L15" s="130"/>
    </row>
    <row r="16" spans="1:13" s="34" customFormat="1" ht="22.5" customHeight="1" thickBot="1">
      <c r="A16" s="35"/>
      <c r="B16" s="36" t="s">
        <v>251</v>
      </c>
      <c r="C16" s="37"/>
      <c r="D16" s="37"/>
      <c r="E16" s="37"/>
      <c r="F16" s="38"/>
      <c r="G16" s="38"/>
      <c r="H16" s="38"/>
      <c r="I16" s="38"/>
      <c r="J16" s="37"/>
      <c r="K16" s="38"/>
      <c r="L16" s="138"/>
      <c r="M16" s="142" t="s">
        <v>294</v>
      </c>
    </row>
    <row r="17" spans="1:13" s="34" customFormat="1" ht="22.5" customHeight="1" thickBot="1">
      <c r="A17" s="35"/>
      <c r="B17" s="36" t="s">
        <v>252</v>
      </c>
      <c r="C17" s="37"/>
      <c r="D17" s="37"/>
      <c r="E17" s="37"/>
      <c r="F17" s="38"/>
      <c r="G17" s="38"/>
      <c r="H17" s="38"/>
      <c r="I17" s="38"/>
      <c r="J17" s="37"/>
      <c r="K17" s="38"/>
      <c r="L17" s="138"/>
      <c r="M17" s="143" t="s">
        <v>295</v>
      </c>
    </row>
    <row r="18" spans="1:13" s="34" customFormat="1" ht="44.25" thickBot="1">
      <c r="A18" s="35"/>
      <c r="B18" s="36" t="s">
        <v>253</v>
      </c>
      <c r="C18" s="37"/>
      <c r="D18" s="37"/>
      <c r="E18" s="37"/>
      <c r="F18" s="38"/>
      <c r="G18" s="38"/>
      <c r="H18" s="38"/>
      <c r="I18" s="38"/>
      <c r="J18" s="37"/>
      <c r="K18" s="38"/>
      <c r="L18" s="138"/>
      <c r="M18" s="143" t="s">
        <v>296</v>
      </c>
    </row>
    <row r="19" spans="1:13" s="34" customFormat="1" ht="65.25">
      <c r="A19" s="51">
        <v>5</v>
      </c>
      <c r="B19" s="52" t="s">
        <v>254</v>
      </c>
      <c r="C19" s="53"/>
      <c r="D19" s="53"/>
      <c r="E19" s="53"/>
      <c r="F19" s="54"/>
      <c r="G19" s="54"/>
      <c r="H19" s="54"/>
      <c r="I19" s="54"/>
      <c r="J19" s="53"/>
      <c r="K19" s="54"/>
      <c r="L19" s="130"/>
    </row>
    <row r="20" spans="1:13" s="34" customFormat="1" ht="130.5">
      <c r="A20" s="35"/>
      <c r="B20" s="36" t="s">
        <v>255</v>
      </c>
      <c r="C20" s="37"/>
      <c r="D20" s="37"/>
      <c r="E20" s="37"/>
      <c r="F20" s="38"/>
      <c r="G20" s="38"/>
      <c r="H20" s="38"/>
      <c r="I20" s="38"/>
      <c r="J20" s="37"/>
      <c r="K20" s="38"/>
      <c r="L20" s="138"/>
      <c r="M20" s="144" t="s">
        <v>297</v>
      </c>
    </row>
    <row r="21" spans="1:13" s="34" customFormat="1" ht="43.5">
      <c r="A21" s="51">
        <v>6</v>
      </c>
      <c r="B21" s="52" t="s">
        <v>256</v>
      </c>
      <c r="C21" s="53"/>
      <c r="D21" s="53"/>
      <c r="E21" s="53"/>
      <c r="F21" s="54"/>
      <c r="G21" s="54"/>
      <c r="H21" s="54"/>
      <c r="I21" s="54"/>
      <c r="J21" s="53"/>
      <c r="K21" s="54"/>
      <c r="L21" s="130"/>
    </row>
    <row r="22" spans="1:13" s="34" customFormat="1" ht="43.5">
      <c r="A22" s="35"/>
      <c r="B22" s="36" t="s">
        <v>257</v>
      </c>
      <c r="C22" s="37"/>
      <c r="D22" s="37"/>
      <c r="E22" s="37"/>
      <c r="F22" s="38"/>
      <c r="G22" s="38"/>
      <c r="H22" s="38"/>
      <c r="I22" s="38"/>
      <c r="J22" s="37"/>
      <c r="K22" s="38"/>
      <c r="L22" s="138"/>
      <c r="M22" s="34" t="s">
        <v>298</v>
      </c>
    </row>
    <row r="23" spans="1:13" s="34" customFormat="1" ht="87">
      <c r="A23" s="51">
        <v>7</v>
      </c>
      <c r="B23" s="52" t="s">
        <v>258</v>
      </c>
      <c r="C23" s="53"/>
      <c r="D23" s="53"/>
      <c r="E23" s="53"/>
      <c r="F23" s="54"/>
      <c r="G23" s="54"/>
      <c r="H23" s="54"/>
      <c r="I23" s="54"/>
      <c r="J23" s="53"/>
      <c r="K23" s="54"/>
      <c r="L23" s="130"/>
      <c r="M23" s="144" t="s">
        <v>299</v>
      </c>
    </row>
    <row r="24" spans="1:13" s="34" customFormat="1" ht="43.5">
      <c r="A24" s="35"/>
      <c r="B24" s="36" t="s">
        <v>259</v>
      </c>
      <c r="C24" s="37"/>
      <c r="D24" s="37"/>
      <c r="E24" s="37"/>
      <c r="F24" s="38"/>
      <c r="G24" s="38"/>
      <c r="H24" s="38"/>
      <c r="I24" s="38"/>
      <c r="J24" s="37"/>
      <c r="K24" s="38"/>
      <c r="L24" s="138"/>
    </row>
    <row r="25" spans="1:13" s="34" customFormat="1" ht="43.5">
      <c r="A25" s="35"/>
      <c r="B25" s="36" t="s">
        <v>260</v>
      </c>
      <c r="C25" s="37"/>
      <c r="D25" s="37"/>
      <c r="E25" s="37"/>
      <c r="F25" s="38"/>
      <c r="G25" s="38"/>
      <c r="H25" s="38"/>
      <c r="I25" s="38"/>
      <c r="J25" s="37"/>
      <c r="K25" s="38"/>
      <c r="L25" s="138"/>
    </row>
    <row r="26" spans="1:13" s="34" customFormat="1" ht="43.5">
      <c r="A26" s="35"/>
      <c r="B26" s="36" t="s">
        <v>261</v>
      </c>
      <c r="C26" s="37"/>
      <c r="D26" s="37"/>
      <c r="E26" s="37"/>
      <c r="F26" s="38"/>
      <c r="G26" s="38"/>
      <c r="H26" s="38"/>
      <c r="I26" s="38"/>
      <c r="J26" s="37"/>
      <c r="K26" s="38"/>
      <c r="L26" s="138"/>
    </row>
    <row r="27" spans="1:13" s="34" customFormat="1" ht="43.5">
      <c r="A27" s="35"/>
      <c r="B27" s="36" t="s">
        <v>262</v>
      </c>
      <c r="C27" s="37"/>
      <c r="D27" s="37"/>
      <c r="E27" s="37"/>
      <c r="F27" s="38"/>
      <c r="G27" s="38"/>
      <c r="H27" s="38"/>
      <c r="I27" s="38"/>
      <c r="J27" s="37"/>
      <c r="K27" s="38"/>
      <c r="L27" s="138"/>
    </row>
    <row r="28" spans="1:13" s="34" customFormat="1" ht="43.5">
      <c r="A28" s="35"/>
      <c r="B28" s="36" t="s">
        <v>263</v>
      </c>
      <c r="C28" s="37"/>
      <c r="D28" s="37"/>
      <c r="E28" s="37"/>
      <c r="F28" s="38"/>
      <c r="G28" s="38"/>
      <c r="H28" s="38"/>
      <c r="I28" s="38"/>
      <c r="J28" s="37"/>
      <c r="K28" s="38"/>
      <c r="L28" s="138"/>
    </row>
    <row r="29" spans="1:13" s="34" customFormat="1" ht="43.5">
      <c r="A29" s="35"/>
      <c r="B29" s="36" t="s">
        <v>264</v>
      </c>
      <c r="C29" s="37"/>
      <c r="D29" s="37"/>
      <c r="E29" s="37"/>
      <c r="F29" s="38"/>
      <c r="G29" s="38"/>
      <c r="H29" s="38"/>
      <c r="I29" s="38"/>
      <c r="J29" s="37"/>
      <c r="K29" s="38"/>
      <c r="L29" s="138"/>
    </row>
    <row r="30" spans="1:13" s="34" customFormat="1" ht="43.5" customHeight="1">
      <c r="A30" s="51">
        <v>8</v>
      </c>
      <c r="B30" s="52" t="s">
        <v>265</v>
      </c>
      <c r="C30" s="53"/>
      <c r="D30" s="53"/>
      <c r="E30" s="53"/>
      <c r="F30" s="54"/>
      <c r="G30" s="54"/>
      <c r="H30" s="54"/>
      <c r="I30" s="54"/>
      <c r="J30" s="53"/>
      <c r="K30" s="54"/>
      <c r="L30" s="130"/>
    </row>
    <row r="31" spans="1:13" s="34" customFormat="1" ht="65.25">
      <c r="A31" s="35"/>
      <c r="B31" s="36" t="s">
        <v>266</v>
      </c>
      <c r="C31" s="37"/>
      <c r="D31" s="37"/>
      <c r="E31" s="37"/>
      <c r="F31" s="38"/>
      <c r="G31" s="38"/>
      <c r="H31" s="38"/>
      <c r="I31" s="38"/>
      <c r="J31" s="37"/>
      <c r="K31" s="38"/>
      <c r="L31" s="138"/>
      <c r="M31" s="144" t="s">
        <v>300</v>
      </c>
    </row>
    <row r="32" spans="1:13" s="34" customFormat="1" ht="65.25">
      <c r="A32" s="35"/>
      <c r="B32" s="36" t="s">
        <v>267</v>
      </c>
      <c r="C32" s="37"/>
      <c r="D32" s="37"/>
      <c r="E32" s="37"/>
      <c r="F32" s="38"/>
      <c r="G32" s="38"/>
      <c r="H32" s="38"/>
      <c r="I32" s="38"/>
      <c r="J32" s="37"/>
      <c r="K32" s="38"/>
      <c r="L32" s="138"/>
      <c r="M32" s="144" t="s">
        <v>300</v>
      </c>
    </row>
    <row r="33" spans="1:13" s="34" customFormat="1" ht="65.25">
      <c r="A33" s="35"/>
      <c r="B33" s="36" t="s">
        <v>268</v>
      </c>
      <c r="C33" s="37"/>
      <c r="D33" s="37"/>
      <c r="E33" s="37"/>
      <c r="F33" s="38"/>
      <c r="G33" s="38"/>
      <c r="H33" s="38"/>
      <c r="I33" s="38"/>
      <c r="J33" s="37"/>
      <c r="K33" s="38"/>
      <c r="L33" s="138"/>
      <c r="M33" s="144" t="s">
        <v>300</v>
      </c>
    </row>
    <row r="34" spans="1:13" s="34" customFormat="1" ht="65.25">
      <c r="A34" s="35"/>
      <c r="B34" s="36" t="s">
        <v>269</v>
      </c>
      <c r="C34" s="37"/>
      <c r="D34" s="37"/>
      <c r="E34" s="37"/>
      <c r="F34" s="38"/>
      <c r="G34" s="38"/>
      <c r="H34" s="38"/>
      <c r="I34" s="38"/>
      <c r="J34" s="37"/>
      <c r="K34" s="38"/>
      <c r="L34" s="138"/>
      <c r="M34" s="144" t="s">
        <v>300</v>
      </c>
    </row>
    <row r="35" spans="1:13" s="34" customFormat="1" ht="43.5">
      <c r="A35" s="51">
        <v>9</v>
      </c>
      <c r="B35" s="52" t="s">
        <v>270</v>
      </c>
      <c r="C35" s="53"/>
      <c r="D35" s="53"/>
      <c r="E35" s="53"/>
      <c r="F35" s="54"/>
      <c r="G35" s="54"/>
      <c r="H35" s="54"/>
      <c r="I35" s="54"/>
      <c r="J35" s="53"/>
      <c r="K35" s="54"/>
      <c r="L35" s="130"/>
    </row>
    <row r="36" spans="1:13" s="34" customFormat="1" ht="87">
      <c r="A36" s="35"/>
      <c r="B36" s="36" t="s">
        <v>271</v>
      </c>
      <c r="C36" s="37"/>
      <c r="D36" s="37"/>
      <c r="E36" s="37"/>
      <c r="F36" s="38"/>
      <c r="G36" s="38"/>
      <c r="H36" s="38"/>
      <c r="I36" s="38"/>
      <c r="J36" s="37"/>
      <c r="K36" s="38"/>
      <c r="L36" s="138"/>
      <c r="M36" s="138" t="s">
        <v>301</v>
      </c>
    </row>
    <row r="37" spans="1:13" s="34" customFormat="1" ht="152.25">
      <c r="A37" s="35"/>
      <c r="B37" s="36" t="s">
        <v>272</v>
      </c>
      <c r="C37" s="37"/>
      <c r="D37" s="37"/>
      <c r="E37" s="37"/>
      <c r="F37" s="38"/>
      <c r="G37" s="38"/>
      <c r="H37" s="38"/>
      <c r="I37" s="38"/>
      <c r="J37" s="37"/>
      <c r="K37" s="38"/>
      <c r="L37" s="138"/>
      <c r="M37" s="138" t="s">
        <v>302</v>
      </c>
    </row>
    <row r="38" spans="1:13" s="34" customFormat="1" ht="66" customHeight="1">
      <c r="A38" s="35"/>
      <c r="B38" s="36" t="s">
        <v>273</v>
      </c>
      <c r="C38" s="37"/>
      <c r="D38" s="37"/>
      <c r="E38" s="37"/>
      <c r="F38" s="38"/>
      <c r="G38" s="38"/>
      <c r="H38" s="38"/>
      <c r="I38" s="38"/>
      <c r="J38" s="37"/>
      <c r="K38" s="38"/>
      <c r="L38" s="138"/>
      <c r="M38" s="138" t="s">
        <v>303</v>
      </c>
    </row>
    <row r="39" spans="1:13" s="34" customFormat="1" ht="87">
      <c r="A39" s="35"/>
      <c r="B39" s="36" t="s">
        <v>274</v>
      </c>
      <c r="C39" s="37"/>
      <c r="D39" s="37"/>
      <c r="E39" s="37"/>
      <c r="F39" s="38"/>
      <c r="G39" s="38"/>
      <c r="H39" s="38"/>
      <c r="I39" s="38"/>
      <c r="J39" s="37"/>
      <c r="K39" s="38"/>
      <c r="L39" s="138"/>
      <c r="M39" s="138" t="s">
        <v>304</v>
      </c>
    </row>
    <row r="40" spans="1:13" s="34" customFormat="1" ht="108.75">
      <c r="A40" s="35"/>
      <c r="B40" s="36" t="s">
        <v>275</v>
      </c>
      <c r="C40" s="37"/>
      <c r="D40" s="37"/>
      <c r="E40" s="37"/>
      <c r="F40" s="38"/>
      <c r="G40" s="38"/>
      <c r="H40" s="38"/>
      <c r="I40" s="38"/>
      <c r="J40" s="37"/>
      <c r="K40" s="38"/>
      <c r="L40" s="138"/>
      <c r="M40" s="144" t="s">
        <v>305</v>
      </c>
    </row>
    <row r="41" spans="1:13" s="34" customFormat="1" ht="108.75">
      <c r="A41" s="35"/>
      <c r="B41" s="36" t="s">
        <v>276</v>
      </c>
      <c r="C41" s="37"/>
      <c r="D41" s="37"/>
      <c r="E41" s="37"/>
      <c r="F41" s="38"/>
      <c r="G41" s="38"/>
      <c r="H41" s="38"/>
      <c r="I41" s="38"/>
      <c r="J41" s="37"/>
      <c r="K41" s="38"/>
      <c r="L41" s="138"/>
      <c r="M41" s="144" t="s">
        <v>305</v>
      </c>
    </row>
    <row r="42" spans="1:13" s="34" customFormat="1" ht="65.25">
      <c r="A42" s="51">
        <v>10</v>
      </c>
      <c r="B42" s="52" t="s">
        <v>277</v>
      </c>
      <c r="C42" s="53"/>
      <c r="D42" s="53"/>
      <c r="E42" s="53"/>
      <c r="F42" s="54"/>
      <c r="G42" s="54"/>
      <c r="H42" s="54"/>
      <c r="I42" s="54"/>
      <c r="J42" s="53"/>
      <c r="K42" s="54"/>
      <c r="L42" s="130"/>
    </row>
    <row r="43" spans="1:13" s="34" customFormat="1" ht="130.5">
      <c r="A43" s="35"/>
      <c r="B43" s="36" t="s">
        <v>278</v>
      </c>
      <c r="C43" s="37"/>
      <c r="D43" s="37"/>
      <c r="E43" s="37"/>
      <c r="F43" s="38"/>
      <c r="G43" s="38"/>
      <c r="H43" s="38"/>
      <c r="I43" s="38"/>
      <c r="J43" s="37"/>
      <c r="K43" s="38"/>
      <c r="L43" s="138"/>
      <c r="M43" s="144" t="s">
        <v>306</v>
      </c>
    </row>
    <row r="44" spans="1:13" s="34" customFormat="1" ht="391.5">
      <c r="A44" s="51">
        <v>11</v>
      </c>
      <c r="B44" s="52" t="s">
        <v>279</v>
      </c>
      <c r="C44" s="53"/>
      <c r="D44" s="53"/>
      <c r="E44" s="53"/>
      <c r="F44" s="54"/>
      <c r="G44" s="54"/>
      <c r="H44" s="54"/>
      <c r="I44" s="54"/>
      <c r="J44" s="53"/>
      <c r="K44" s="54"/>
      <c r="L44" s="130"/>
      <c r="M44" s="144" t="s">
        <v>307</v>
      </c>
    </row>
    <row r="45" spans="1:13" s="34" customFormat="1" ht="43.5">
      <c r="A45" s="35"/>
      <c r="B45" s="36" t="s">
        <v>280</v>
      </c>
      <c r="C45" s="37"/>
      <c r="D45" s="37"/>
      <c r="E45" s="37"/>
      <c r="F45" s="38"/>
      <c r="G45" s="38"/>
      <c r="H45" s="38"/>
      <c r="I45" s="38"/>
      <c r="J45" s="37"/>
      <c r="K45" s="38"/>
      <c r="L45" s="138"/>
    </row>
    <row r="46" spans="1:13" s="34" customFormat="1" ht="43.5">
      <c r="A46" s="35"/>
      <c r="B46" s="36" t="s">
        <v>281</v>
      </c>
      <c r="C46" s="37"/>
      <c r="D46" s="37"/>
      <c r="E46" s="37"/>
      <c r="F46" s="38"/>
      <c r="G46" s="38"/>
      <c r="H46" s="38"/>
      <c r="I46" s="38"/>
      <c r="J46" s="37"/>
      <c r="K46" s="38"/>
      <c r="L46" s="138"/>
    </row>
    <row r="47" spans="1:13" s="34" customFormat="1" ht="43.5">
      <c r="A47" s="35"/>
      <c r="B47" s="36" t="s">
        <v>282</v>
      </c>
      <c r="C47" s="37"/>
      <c r="D47" s="37"/>
      <c r="E47" s="37"/>
      <c r="F47" s="38"/>
      <c r="G47" s="38"/>
      <c r="H47" s="38"/>
      <c r="I47" s="38"/>
      <c r="J47" s="37"/>
      <c r="K47" s="38"/>
      <c r="L47" s="138"/>
    </row>
    <row r="48" spans="1:13" ht="65.25">
      <c r="A48" s="51">
        <v>12</v>
      </c>
      <c r="B48" s="52" t="s">
        <v>283</v>
      </c>
      <c r="C48" s="53"/>
      <c r="D48" s="53"/>
      <c r="E48" s="53"/>
      <c r="F48" s="54"/>
      <c r="G48" s="139"/>
      <c r="H48" s="54"/>
      <c r="I48" s="54"/>
      <c r="J48" s="53"/>
      <c r="K48" s="54"/>
      <c r="L48" s="130"/>
    </row>
    <row r="49" spans="1:13" ht="42" customHeight="1">
      <c r="A49" s="1"/>
      <c r="B49" s="2" t="s">
        <v>284</v>
      </c>
      <c r="C49" s="3"/>
      <c r="D49" s="3"/>
      <c r="E49" s="3"/>
      <c r="F49" s="4"/>
      <c r="G49" s="4"/>
      <c r="H49" s="4"/>
      <c r="I49" s="4"/>
      <c r="J49" s="3"/>
      <c r="K49" s="4"/>
      <c r="L49" s="129"/>
      <c r="M49" s="145" t="s">
        <v>308</v>
      </c>
    </row>
    <row r="50" spans="1:13" ht="43.5">
      <c r="A50" s="51">
        <v>13</v>
      </c>
      <c r="B50" s="52" t="s">
        <v>285</v>
      </c>
      <c r="C50" s="53"/>
      <c r="D50" s="53"/>
      <c r="E50" s="53"/>
      <c r="F50" s="54"/>
      <c r="G50" s="139"/>
      <c r="H50" s="54"/>
      <c r="I50" s="54"/>
      <c r="J50" s="53"/>
      <c r="K50" s="54"/>
      <c r="L50" s="130"/>
    </row>
    <row r="51" spans="1:13" ht="42" customHeight="1">
      <c r="A51" s="1"/>
      <c r="B51" s="2" t="s">
        <v>286</v>
      </c>
      <c r="C51" s="3"/>
      <c r="D51" s="3"/>
      <c r="E51" s="3"/>
      <c r="F51" s="4"/>
      <c r="G51" s="4"/>
      <c r="H51" s="4"/>
      <c r="I51" s="4"/>
      <c r="J51" s="3"/>
      <c r="K51" s="4"/>
      <c r="L51" s="129"/>
    </row>
    <row r="52" spans="1:13" ht="22.5" customHeight="1">
      <c r="A52" s="146"/>
      <c r="B52" s="147"/>
      <c r="C52" s="105"/>
      <c r="D52" s="105"/>
      <c r="E52" s="105"/>
      <c r="F52" s="116"/>
      <c r="G52" s="116"/>
      <c r="H52" s="117"/>
      <c r="I52" s="116"/>
      <c r="J52" s="105"/>
      <c r="K52" s="116"/>
      <c r="L52" s="131"/>
    </row>
    <row r="53" spans="1:13" ht="22.5" customHeight="1">
      <c r="B53" s="14" t="s">
        <v>22</v>
      </c>
    </row>
    <row r="54" spans="1:13" ht="21.75" customHeight="1">
      <c r="A54" s="17">
        <v>1</v>
      </c>
      <c r="B54" s="108" t="s">
        <v>181</v>
      </c>
    </row>
    <row r="55" spans="1:13" ht="21.75" customHeight="1">
      <c r="A55" s="17">
        <v>2</v>
      </c>
      <c r="B55" s="108" t="s">
        <v>182</v>
      </c>
    </row>
    <row r="56" spans="1:13" ht="21.75" customHeight="1">
      <c r="A56" s="17"/>
      <c r="B56" s="15" t="s">
        <v>218</v>
      </c>
    </row>
    <row r="57" spans="1:13" ht="21.75" customHeight="1">
      <c r="A57" s="17"/>
      <c r="B57" s="15" t="s">
        <v>219</v>
      </c>
    </row>
    <row r="58" spans="1:13" ht="21.75" customHeight="1">
      <c r="A58" s="17"/>
      <c r="B58" s="15" t="s">
        <v>220</v>
      </c>
    </row>
    <row r="59" spans="1:13" ht="21.75" customHeight="1">
      <c r="A59" s="17"/>
      <c r="B59" s="15" t="s">
        <v>221</v>
      </c>
    </row>
    <row r="60" spans="1:13" ht="21.75" customHeight="1">
      <c r="A60" s="17"/>
      <c r="B60" s="15" t="s">
        <v>222</v>
      </c>
    </row>
    <row r="61" spans="1:13" ht="21.75" customHeight="1">
      <c r="A61" s="17">
        <v>3</v>
      </c>
      <c r="B61" s="108" t="s">
        <v>188</v>
      </c>
    </row>
    <row r="62" spans="1:13" ht="21.75" customHeight="1">
      <c r="A62" s="17"/>
      <c r="B62" s="15" t="s">
        <v>189</v>
      </c>
    </row>
    <row r="63" spans="1:13" ht="21.75" customHeight="1">
      <c r="A63" s="17"/>
      <c r="B63" s="15" t="s">
        <v>184</v>
      </c>
    </row>
    <row r="64" spans="1:13" ht="21.75" customHeight="1">
      <c r="A64" s="17"/>
      <c r="B64" s="15" t="s">
        <v>185</v>
      </c>
    </row>
    <row r="65" spans="1:2" ht="21.75" customHeight="1">
      <c r="A65" s="17"/>
      <c r="B65" s="15" t="s">
        <v>186</v>
      </c>
    </row>
    <row r="66" spans="1:2" ht="21.75" customHeight="1">
      <c r="A66" s="17"/>
      <c r="B66" s="15" t="s">
        <v>223</v>
      </c>
    </row>
    <row r="67" spans="1:2" ht="21.75" customHeight="1">
      <c r="A67" s="17"/>
      <c r="B67" s="15" t="s">
        <v>224</v>
      </c>
    </row>
    <row r="68" spans="1:2" ht="21.75" customHeight="1">
      <c r="A68" s="17"/>
      <c r="B68" s="108" t="s">
        <v>237</v>
      </c>
    </row>
    <row r="69" spans="1:2" ht="21.75" customHeight="1">
      <c r="A69" s="17"/>
      <c r="B69" s="15" t="s">
        <v>190</v>
      </c>
    </row>
    <row r="70" spans="1:2" ht="21.75" customHeight="1">
      <c r="A70" s="17"/>
      <c r="B70" s="15" t="s">
        <v>184</v>
      </c>
    </row>
    <row r="71" spans="1:2" ht="21.75" customHeight="1">
      <c r="A71" s="17"/>
      <c r="B71" s="15" t="s">
        <v>223</v>
      </c>
    </row>
    <row r="72" spans="1:2" ht="21.75" customHeight="1">
      <c r="A72" s="17"/>
      <c r="B72" s="15" t="s">
        <v>225</v>
      </c>
    </row>
    <row r="73" spans="1:2" ht="21.75" customHeight="1">
      <c r="A73" s="17"/>
      <c r="B73" s="15" t="s">
        <v>226</v>
      </c>
    </row>
    <row r="74" spans="1:2" ht="21.75" customHeight="1">
      <c r="A74" s="17"/>
      <c r="B74" s="15" t="s">
        <v>227</v>
      </c>
    </row>
    <row r="75" spans="1:2" ht="21.75" customHeight="1">
      <c r="A75" s="17"/>
      <c r="B75" s="15" t="s">
        <v>228</v>
      </c>
    </row>
    <row r="76" spans="1:2" ht="21.75" customHeight="1">
      <c r="A76" s="17"/>
      <c r="B76" s="15" t="s">
        <v>229</v>
      </c>
    </row>
    <row r="77" spans="1:2" ht="21.75" customHeight="1">
      <c r="A77" s="17"/>
      <c r="B77" s="15" t="s">
        <v>230</v>
      </c>
    </row>
    <row r="78" spans="1:2" ht="21.75" customHeight="1">
      <c r="A78" s="17"/>
      <c r="B78" s="15" t="s">
        <v>231</v>
      </c>
    </row>
    <row r="79" spans="1:2" ht="21.75" customHeight="1">
      <c r="A79" s="17"/>
      <c r="B79" s="15" t="s">
        <v>232</v>
      </c>
    </row>
    <row r="80" spans="1:2" ht="21.75" customHeight="1">
      <c r="A80" s="17"/>
      <c r="B80" s="15" t="s">
        <v>224</v>
      </c>
    </row>
    <row r="81" spans="1:4" ht="21.75" customHeight="1">
      <c r="A81" s="17"/>
      <c r="B81" s="15" t="s">
        <v>187</v>
      </c>
    </row>
    <row r="82" spans="1:4" ht="21.75" customHeight="1">
      <c r="A82" s="17"/>
      <c r="B82" s="110" t="s">
        <v>198</v>
      </c>
    </row>
    <row r="83" spans="1:4" ht="21.75" customHeight="1">
      <c r="A83" s="17"/>
      <c r="B83" s="13" t="s">
        <v>192</v>
      </c>
    </row>
    <row r="84" spans="1:4" ht="21.75" customHeight="1">
      <c r="A84" s="17"/>
      <c r="B84" s="13" t="s">
        <v>193</v>
      </c>
    </row>
    <row r="85" spans="1:4" ht="21.75" customHeight="1">
      <c r="A85" s="17"/>
      <c r="B85" s="13" t="s">
        <v>194</v>
      </c>
    </row>
    <row r="86" spans="1:4" ht="21.75" customHeight="1">
      <c r="A86" s="17"/>
      <c r="B86" s="13" t="s">
        <v>233</v>
      </c>
    </row>
    <row r="87" spans="1:4" ht="21.75" customHeight="1">
      <c r="A87" s="17"/>
      <c r="B87" s="13" t="s">
        <v>195</v>
      </c>
    </row>
    <row r="88" spans="1:4" ht="21.75" customHeight="1">
      <c r="A88" s="17"/>
      <c r="B88" s="13" t="s">
        <v>196</v>
      </c>
    </row>
    <row r="89" spans="1:4" ht="21.75" customHeight="1">
      <c r="A89" s="17"/>
      <c r="B89" s="13" t="s">
        <v>234</v>
      </c>
    </row>
    <row r="90" spans="1:4" ht="21.75" customHeight="1">
      <c r="A90" s="17"/>
      <c r="B90" s="13" t="s">
        <v>235</v>
      </c>
    </row>
    <row r="91" spans="1:4" ht="21.75" customHeight="1">
      <c r="A91" s="17"/>
      <c r="B91" s="13" t="s">
        <v>197</v>
      </c>
    </row>
    <row r="92" spans="1:4" ht="21.75" customHeight="1">
      <c r="A92" s="17"/>
      <c r="B92" s="15" t="s">
        <v>187</v>
      </c>
    </row>
    <row r="93" spans="1:4" ht="21.75" customHeight="1">
      <c r="A93" s="17"/>
      <c r="B93" s="108" t="s">
        <v>236</v>
      </c>
    </row>
    <row r="94" spans="1:4" ht="21.75" customHeight="1">
      <c r="A94" s="17">
        <v>4</v>
      </c>
      <c r="B94" s="109" t="s">
        <v>191</v>
      </c>
    </row>
    <row r="95" spans="1:4" ht="21.75" customHeight="1">
      <c r="A95" s="17"/>
      <c r="B95" s="15"/>
    </row>
    <row r="96" spans="1:4">
      <c r="A96" s="16"/>
      <c r="B96" s="13"/>
      <c r="C96" s="13"/>
      <c r="D96" s="13"/>
    </row>
    <row r="97" spans="1:2">
      <c r="A97" s="11"/>
    </row>
    <row r="98" spans="1:2">
      <c r="A98" s="11"/>
    </row>
    <row r="99" spans="1:2">
      <c r="A99" s="11"/>
    </row>
    <row r="100" spans="1:2">
      <c r="A100" s="11"/>
    </row>
    <row r="101" spans="1:2">
      <c r="A101" s="11"/>
    </row>
    <row r="102" spans="1:2">
      <c r="A102" s="11"/>
    </row>
    <row r="103" spans="1:2">
      <c r="A103" s="11"/>
    </row>
    <row r="104" spans="1:2">
      <c r="A104" s="11"/>
    </row>
    <row r="105" spans="1:2">
      <c r="A105" s="11"/>
    </row>
    <row r="106" spans="1:2">
      <c r="A106" s="11"/>
    </row>
    <row r="107" spans="1:2">
      <c r="A107" s="16"/>
      <c r="B107" s="13"/>
    </row>
    <row r="108" spans="1:2">
      <c r="A108" s="16"/>
      <c r="B108" s="13"/>
    </row>
    <row r="109" spans="1:2">
      <c r="A109" s="16"/>
    </row>
  </sheetData>
  <mergeCells count="8">
    <mergeCell ref="A52:B52"/>
    <mergeCell ref="A1:L1"/>
    <mergeCell ref="A2:L2"/>
    <mergeCell ref="A4:A5"/>
    <mergeCell ref="B4:E4"/>
    <mergeCell ref="F4:G4"/>
    <mergeCell ref="H4:K4"/>
    <mergeCell ref="L4:L5"/>
  </mergeCells>
  <printOptions horizontalCentered="1"/>
  <pageMargins left="0.23622047244094491" right="3.937007874015748E-2" top="0.74803149606299213" bottom="0.23622047244094491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60"/>
  <sheetViews>
    <sheetView topLeftCell="B16" zoomScaleNormal="100" zoomScaleSheetLayoutView="100" workbookViewId="0">
      <selection activeCell="N11" sqref="N11"/>
    </sheetView>
  </sheetViews>
  <sheetFormatPr defaultColWidth="9" defaultRowHeight="21.75"/>
  <cols>
    <col min="1" max="1" width="5.5703125" style="10" customWidth="1"/>
    <col min="2" max="2" width="35.85546875" style="103" customWidth="1"/>
    <col min="3" max="3" width="11.5703125" style="10" customWidth="1"/>
    <col min="4" max="4" width="34.140625" style="10" customWidth="1"/>
    <col min="5" max="5" width="13.140625" style="10" customWidth="1"/>
    <col min="6" max="6" width="12.5703125" style="10" customWidth="1"/>
    <col min="7" max="7" width="13" style="10" customWidth="1"/>
    <col min="8" max="8" width="12.42578125" style="10" customWidth="1"/>
    <col min="9" max="9" width="12.140625" style="10" customWidth="1"/>
    <col min="10" max="10" width="11.42578125" style="10" customWidth="1"/>
    <col min="11" max="11" width="9.85546875" style="10" customWidth="1"/>
    <col min="12" max="12" width="12.28515625" style="10" customWidth="1"/>
    <col min="13" max="13" width="11.42578125" style="10" customWidth="1"/>
    <col min="14" max="14" width="29.42578125" style="10" customWidth="1"/>
    <col min="15" max="16384" width="9" style="10"/>
  </cols>
  <sheetData>
    <row r="1" spans="1:14" ht="27.75">
      <c r="A1" s="148" t="s">
        <v>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27.75">
      <c r="A2" s="159" t="s">
        <v>171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18" customHeight="1">
      <c r="A3" s="148" t="s">
        <v>172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4.25" customHeight="1">
      <c r="A4" s="74"/>
      <c r="B4" s="77"/>
      <c r="C4" s="74"/>
      <c r="D4" s="74"/>
      <c r="E4" s="74"/>
      <c r="F4" s="74"/>
      <c r="N4" s="107" t="s">
        <v>207</v>
      </c>
    </row>
    <row r="5" spans="1:14">
      <c r="A5" s="160" t="s">
        <v>0</v>
      </c>
      <c r="B5" s="161" t="s">
        <v>203</v>
      </c>
      <c r="C5" s="161"/>
      <c r="D5" s="162" t="s">
        <v>202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>
      <c r="A6" s="160"/>
      <c r="B6" s="163" t="s">
        <v>208</v>
      </c>
      <c r="C6" s="163" t="s">
        <v>201</v>
      </c>
      <c r="D6" s="164" t="s">
        <v>175</v>
      </c>
      <c r="E6" s="154" t="s">
        <v>176</v>
      </c>
      <c r="F6" s="154" t="s">
        <v>177</v>
      </c>
      <c r="G6" s="154" t="s">
        <v>178</v>
      </c>
      <c r="H6" s="151" t="s">
        <v>179</v>
      </c>
      <c r="I6" s="152"/>
      <c r="J6" s="153" t="s">
        <v>180</v>
      </c>
      <c r="K6" s="153"/>
      <c r="L6" s="153"/>
      <c r="M6" s="153"/>
      <c r="N6" s="154" t="s">
        <v>217</v>
      </c>
    </row>
    <row r="7" spans="1:14" ht="84" customHeight="1">
      <c r="A7" s="160"/>
      <c r="B7" s="163"/>
      <c r="C7" s="163"/>
      <c r="D7" s="164"/>
      <c r="E7" s="154"/>
      <c r="F7" s="154"/>
      <c r="G7" s="154"/>
      <c r="H7" s="112" t="s">
        <v>212</v>
      </c>
      <c r="I7" s="112" t="s">
        <v>213</v>
      </c>
      <c r="J7" s="113" t="s">
        <v>199</v>
      </c>
      <c r="K7" s="113" t="s">
        <v>200</v>
      </c>
      <c r="L7" s="113" t="s">
        <v>183</v>
      </c>
      <c r="M7" s="113" t="s">
        <v>204</v>
      </c>
      <c r="N7" s="154"/>
    </row>
    <row r="8" spans="1:14" ht="27" customHeight="1">
      <c r="A8" s="5">
        <v>1</v>
      </c>
      <c r="B8" s="79" t="s">
        <v>24</v>
      </c>
      <c r="C8" s="80">
        <f>SUM(C9:C11)</f>
        <v>10000000</v>
      </c>
      <c r="D8" s="6" t="s">
        <v>12</v>
      </c>
      <c r="E8" s="78">
        <v>2000000</v>
      </c>
      <c r="F8" s="78">
        <v>8000000</v>
      </c>
      <c r="G8" s="78">
        <f>SUM(G9:G10)</f>
        <v>10000000</v>
      </c>
      <c r="H8" s="132"/>
      <c r="I8" s="132"/>
      <c r="J8" s="132"/>
      <c r="K8" s="132"/>
      <c r="L8" s="122"/>
      <c r="M8" s="132"/>
      <c r="N8" s="118"/>
    </row>
    <row r="9" spans="1:14" s="86" customFormat="1">
      <c r="A9" s="81"/>
      <c r="B9" s="85" t="s">
        <v>214</v>
      </c>
      <c r="C9" s="84">
        <v>1000000</v>
      </c>
      <c r="D9" s="82" t="s">
        <v>13</v>
      </c>
      <c r="E9" s="83">
        <v>1000000</v>
      </c>
      <c r="F9" s="83">
        <v>5000000</v>
      </c>
      <c r="G9" s="83">
        <f>SUM(E9:F9)</f>
        <v>6000000</v>
      </c>
      <c r="H9" s="133">
        <v>242248</v>
      </c>
      <c r="I9" s="133">
        <v>242189</v>
      </c>
      <c r="J9" s="134">
        <v>2</v>
      </c>
      <c r="K9" s="134">
        <v>5</v>
      </c>
      <c r="L9" s="123">
        <v>0</v>
      </c>
      <c r="M9" s="134" t="s">
        <v>210</v>
      </c>
      <c r="N9" s="119"/>
    </row>
    <row r="10" spans="1:14" s="86" customFormat="1">
      <c r="A10" s="87"/>
      <c r="B10" s="91" t="s">
        <v>215</v>
      </c>
      <c r="C10" s="90">
        <v>5000000</v>
      </c>
      <c r="D10" s="88" t="s">
        <v>173</v>
      </c>
      <c r="E10" s="89">
        <v>0</v>
      </c>
      <c r="F10" s="89">
        <v>4000000</v>
      </c>
      <c r="G10" s="89">
        <f>SUM(E10:F10)</f>
        <v>4000000</v>
      </c>
      <c r="H10" s="133"/>
      <c r="I10" s="133">
        <v>242158</v>
      </c>
      <c r="J10" s="134"/>
      <c r="K10" s="134">
        <v>7</v>
      </c>
      <c r="L10" s="123">
        <v>0</v>
      </c>
      <c r="M10" s="134">
        <v>2</v>
      </c>
      <c r="N10" s="119"/>
    </row>
    <row r="11" spans="1:14" s="86" customFormat="1">
      <c r="A11" s="92"/>
      <c r="B11" s="96" t="s">
        <v>216</v>
      </c>
      <c r="C11" s="95">
        <v>4000000</v>
      </c>
      <c r="D11" s="93"/>
      <c r="E11" s="94"/>
      <c r="F11" s="94"/>
      <c r="G11" s="94"/>
      <c r="H11" s="134"/>
      <c r="I11" s="134"/>
      <c r="J11" s="134"/>
      <c r="K11" s="134"/>
      <c r="L11" s="123"/>
      <c r="M11" s="134"/>
      <c r="N11" s="119"/>
    </row>
    <row r="12" spans="1:14" ht="28.5" customHeight="1">
      <c r="A12" s="7">
        <v>2</v>
      </c>
      <c r="B12" s="98" t="s">
        <v>24</v>
      </c>
      <c r="C12" s="97">
        <f>SUM(C13)</f>
        <v>2500000</v>
      </c>
      <c r="D12" s="8" t="s">
        <v>15</v>
      </c>
      <c r="E12" s="9">
        <f>SUM(E13)</f>
        <v>0</v>
      </c>
      <c r="F12" s="9">
        <f t="shared" ref="F12:G12" si="0">SUM(F13)</f>
        <v>2500000</v>
      </c>
      <c r="G12" s="9">
        <f t="shared" si="0"/>
        <v>2500000</v>
      </c>
      <c r="H12" s="135"/>
      <c r="I12" s="135"/>
      <c r="J12" s="135"/>
      <c r="K12" s="135"/>
      <c r="L12" s="124"/>
      <c r="M12" s="135"/>
      <c r="N12" s="120"/>
    </row>
    <row r="13" spans="1:14" ht="24" customHeight="1">
      <c r="A13" s="1"/>
      <c r="B13" s="100" t="s">
        <v>238</v>
      </c>
      <c r="C13" s="99">
        <v>2500000</v>
      </c>
      <c r="D13" s="2" t="s">
        <v>16</v>
      </c>
      <c r="E13" s="3">
        <v>0</v>
      </c>
      <c r="F13" s="3">
        <v>2500000</v>
      </c>
      <c r="G13" s="3">
        <f>SUM(E13:F13)</f>
        <v>2500000</v>
      </c>
      <c r="H13" s="133"/>
      <c r="I13" s="133">
        <v>242127</v>
      </c>
      <c r="J13" s="134"/>
      <c r="K13" s="134">
        <v>8</v>
      </c>
      <c r="L13" s="123">
        <v>0</v>
      </c>
      <c r="M13" s="134" t="s">
        <v>210</v>
      </c>
      <c r="N13" s="119"/>
    </row>
    <row r="14" spans="1:14" ht="27" customHeight="1">
      <c r="A14" s="7">
        <v>3</v>
      </c>
      <c r="B14" s="98" t="s">
        <v>24</v>
      </c>
      <c r="C14" s="97">
        <f>SUM(C15:C16)</f>
        <v>900000</v>
      </c>
      <c r="D14" s="8" t="s">
        <v>18</v>
      </c>
      <c r="E14" s="9">
        <f>SUM(E15:E16)</f>
        <v>550000</v>
      </c>
      <c r="F14" s="9">
        <f t="shared" ref="F14" si="1">SUM(F15:F16)</f>
        <v>350000</v>
      </c>
      <c r="G14" s="9">
        <f>SUM(E14:F14)</f>
        <v>900000</v>
      </c>
      <c r="H14" s="135"/>
      <c r="I14" s="135"/>
      <c r="J14" s="135"/>
      <c r="K14" s="135"/>
      <c r="L14" s="124"/>
      <c r="M14" s="135"/>
      <c r="N14" s="120"/>
    </row>
    <row r="15" spans="1:14" ht="28.5" customHeight="1">
      <c r="A15" s="81"/>
      <c r="B15" s="85" t="s">
        <v>239</v>
      </c>
      <c r="C15" s="84">
        <v>450000</v>
      </c>
      <c r="D15" s="82" t="s">
        <v>19</v>
      </c>
      <c r="E15" s="83">
        <v>500000</v>
      </c>
      <c r="F15" s="83">
        <v>0</v>
      </c>
      <c r="G15" s="83">
        <f>SUM(E15:F15)</f>
        <v>500000</v>
      </c>
      <c r="H15" s="133">
        <v>242097</v>
      </c>
      <c r="I15" s="134"/>
      <c r="J15" s="134">
        <v>13</v>
      </c>
      <c r="K15" s="134"/>
      <c r="L15" s="123">
        <v>500000</v>
      </c>
      <c r="M15" s="134" t="s">
        <v>210</v>
      </c>
      <c r="N15" s="119"/>
    </row>
    <row r="16" spans="1:14" ht="27" customHeight="1">
      <c r="A16" s="92"/>
      <c r="B16" s="96" t="s">
        <v>240</v>
      </c>
      <c r="C16" s="95">
        <v>450000</v>
      </c>
      <c r="D16" s="93" t="s">
        <v>20</v>
      </c>
      <c r="E16" s="94">
        <v>50000</v>
      </c>
      <c r="F16" s="94">
        <v>350000</v>
      </c>
      <c r="G16" s="94">
        <f>SUM(E16:F16)</f>
        <v>400000</v>
      </c>
      <c r="H16" s="133">
        <v>242158</v>
      </c>
      <c r="I16" s="133">
        <v>242189</v>
      </c>
      <c r="J16" s="134">
        <v>13</v>
      </c>
      <c r="K16" s="134">
        <v>8</v>
      </c>
      <c r="L16" s="123">
        <v>50000</v>
      </c>
      <c r="M16" s="134">
        <v>3</v>
      </c>
      <c r="N16" s="119"/>
    </row>
    <row r="17" spans="1:14" ht="22.5" customHeight="1">
      <c r="A17" s="155" t="s">
        <v>24</v>
      </c>
      <c r="B17" s="156"/>
      <c r="C17" s="156"/>
      <c r="D17" s="157"/>
      <c r="E17" s="18">
        <f>SUM(E8+E12+E14)</f>
        <v>2550000</v>
      </c>
      <c r="F17" s="18">
        <f t="shared" ref="F17:G17" si="2">SUM(F8+F12+F14)</f>
        <v>10850000</v>
      </c>
      <c r="G17" s="18">
        <f t="shared" si="2"/>
        <v>13400000</v>
      </c>
      <c r="H17" s="136"/>
      <c r="I17" s="136"/>
      <c r="J17" s="136"/>
      <c r="K17" s="136"/>
      <c r="L17" s="125"/>
      <c r="M17" s="136"/>
      <c r="N17" s="121"/>
    </row>
    <row r="18" spans="1:14" ht="39.75" customHeight="1">
      <c r="A18" s="158" t="s">
        <v>205</v>
      </c>
      <c r="B18" s="158"/>
      <c r="C18" s="158"/>
      <c r="D18" s="158"/>
      <c r="E18" s="158"/>
      <c r="F18" s="158"/>
      <c r="G18" s="101">
        <v>7500000</v>
      </c>
    </row>
    <row r="19" spans="1:14" ht="22.5" customHeight="1">
      <c r="B19" s="14" t="s">
        <v>22</v>
      </c>
      <c r="D19" s="14"/>
    </row>
    <row r="20" spans="1:14" ht="21.75" customHeight="1">
      <c r="A20" s="17">
        <v>1</v>
      </c>
      <c r="B20" s="114" t="s">
        <v>209</v>
      </c>
      <c r="D20" s="15"/>
    </row>
    <row r="21" spans="1:14">
      <c r="A21" s="17">
        <v>2</v>
      </c>
      <c r="B21" s="108" t="s">
        <v>182</v>
      </c>
    </row>
    <row r="22" spans="1:14">
      <c r="A22" s="17"/>
      <c r="B22" s="15" t="s">
        <v>218</v>
      </c>
    </row>
    <row r="23" spans="1:14">
      <c r="A23" s="17"/>
      <c r="B23" s="15" t="s">
        <v>219</v>
      </c>
    </row>
    <row r="24" spans="1:14">
      <c r="A24" s="17"/>
      <c r="B24" s="15" t="s">
        <v>220</v>
      </c>
    </row>
    <row r="25" spans="1:14">
      <c r="A25" s="17"/>
      <c r="B25" s="15" t="s">
        <v>221</v>
      </c>
      <c r="D25" s="104"/>
    </row>
    <row r="26" spans="1:14">
      <c r="A26" s="17"/>
      <c r="B26" s="15" t="s">
        <v>222</v>
      </c>
      <c r="D26" s="104"/>
    </row>
    <row r="27" spans="1:14">
      <c r="A27" s="17">
        <v>3</v>
      </c>
      <c r="B27" s="108" t="s">
        <v>188</v>
      </c>
    </row>
    <row r="28" spans="1:14">
      <c r="A28" s="17"/>
      <c r="B28" s="15" t="s">
        <v>189</v>
      </c>
    </row>
    <row r="29" spans="1:14">
      <c r="A29" s="17"/>
      <c r="B29" s="15" t="s">
        <v>184</v>
      </c>
      <c r="D29" s="13"/>
    </row>
    <row r="30" spans="1:14">
      <c r="A30" s="17"/>
      <c r="B30" s="15" t="s">
        <v>185</v>
      </c>
      <c r="D30" s="13"/>
    </row>
    <row r="31" spans="1:14">
      <c r="A31" s="17"/>
      <c r="B31" s="15" t="s">
        <v>186</v>
      </c>
    </row>
    <row r="32" spans="1:14">
      <c r="A32" s="17"/>
      <c r="B32" s="15" t="s">
        <v>223</v>
      </c>
    </row>
    <row r="33" spans="1:13" s="102" customFormat="1">
      <c r="A33" s="17"/>
      <c r="B33" s="15" t="s">
        <v>224</v>
      </c>
      <c r="C33" s="10"/>
      <c r="D33" s="13"/>
      <c r="E33" s="10"/>
      <c r="F33" s="10"/>
      <c r="G33" s="10"/>
      <c r="H33" s="10"/>
      <c r="I33" s="10"/>
      <c r="J33" s="10"/>
      <c r="K33" s="10"/>
      <c r="L33" s="10"/>
      <c r="M33" s="10"/>
    </row>
    <row r="34" spans="1:13">
      <c r="A34" s="17"/>
      <c r="B34" s="108" t="s">
        <v>237</v>
      </c>
    </row>
    <row r="35" spans="1:13">
      <c r="A35" s="17"/>
      <c r="B35" s="15" t="s">
        <v>190</v>
      </c>
    </row>
    <row r="36" spans="1:13">
      <c r="A36" s="17"/>
      <c r="B36" s="15" t="s">
        <v>184</v>
      </c>
    </row>
    <row r="37" spans="1:13">
      <c r="A37" s="17"/>
      <c r="B37" s="15" t="s">
        <v>223</v>
      </c>
    </row>
    <row r="38" spans="1:13">
      <c r="A38" s="17"/>
      <c r="B38" s="15" t="s">
        <v>225</v>
      </c>
    </row>
    <row r="39" spans="1:13">
      <c r="A39" s="17"/>
      <c r="B39" s="15" t="s">
        <v>226</v>
      </c>
    </row>
    <row r="40" spans="1:13">
      <c r="A40" s="17"/>
      <c r="B40" s="15" t="s">
        <v>227</v>
      </c>
    </row>
    <row r="41" spans="1:13">
      <c r="A41" s="17"/>
      <c r="B41" s="15" t="s">
        <v>228</v>
      </c>
    </row>
    <row r="42" spans="1:13">
      <c r="A42" s="17"/>
      <c r="B42" s="15" t="s">
        <v>229</v>
      </c>
    </row>
    <row r="43" spans="1:13">
      <c r="A43" s="17"/>
      <c r="B43" s="15" t="s">
        <v>230</v>
      </c>
    </row>
    <row r="44" spans="1:13">
      <c r="A44" s="17"/>
      <c r="B44" s="15" t="s">
        <v>231</v>
      </c>
    </row>
    <row r="45" spans="1:13">
      <c r="A45" s="17"/>
      <c r="B45" s="15" t="s">
        <v>232</v>
      </c>
    </row>
    <row r="46" spans="1:13">
      <c r="A46" s="17"/>
      <c r="B46" s="15" t="s">
        <v>224</v>
      </c>
    </row>
    <row r="47" spans="1:13">
      <c r="A47" s="17"/>
      <c r="B47" s="15" t="s">
        <v>187</v>
      </c>
    </row>
    <row r="48" spans="1:13">
      <c r="A48" s="17"/>
      <c r="B48" s="110" t="s">
        <v>198</v>
      </c>
    </row>
    <row r="49" spans="1:2">
      <c r="A49" s="17"/>
      <c r="B49" s="13" t="s">
        <v>192</v>
      </c>
    </row>
    <row r="50" spans="1:2">
      <c r="A50" s="17"/>
      <c r="B50" s="13" t="s">
        <v>193</v>
      </c>
    </row>
    <row r="51" spans="1:2">
      <c r="A51" s="17"/>
      <c r="B51" s="13" t="s">
        <v>194</v>
      </c>
    </row>
    <row r="52" spans="1:2">
      <c r="A52" s="17"/>
      <c r="B52" s="13" t="s">
        <v>233</v>
      </c>
    </row>
    <row r="53" spans="1:2">
      <c r="A53" s="17"/>
      <c r="B53" s="13" t="s">
        <v>195</v>
      </c>
    </row>
    <row r="54" spans="1:2">
      <c r="A54" s="17"/>
      <c r="B54" s="13" t="s">
        <v>196</v>
      </c>
    </row>
    <row r="55" spans="1:2">
      <c r="A55" s="17"/>
      <c r="B55" s="13" t="s">
        <v>234</v>
      </c>
    </row>
    <row r="56" spans="1:2">
      <c r="A56" s="17"/>
      <c r="B56" s="13" t="s">
        <v>235</v>
      </c>
    </row>
    <row r="57" spans="1:2">
      <c r="A57" s="17"/>
      <c r="B57" s="13" t="s">
        <v>197</v>
      </c>
    </row>
    <row r="58" spans="1:2">
      <c r="A58" s="17"/>
      <c r="B58" s="15" t="s">
        <v>187</v>
      </c>
    </row>
    <row r="59" spans="1:2">
      <c r="A59" s="17"/>
      <c r="B59" s="108" t="s">
        <v>236</v>
      </c>
    </row>
    <row r="60" spans="1:2">
      <c r="A60" s="17">
        <v>4</v>
      </c>
      <c r="B60" s="109" t="s">
        <v>191</v>
      </c>
    </row>
  </sheetData>
  <mergeCells count="17">
    <mergeCell ref="J6:M6"/>
    <mergeCell ref="N6:N7"/>
    <mergeCell ref="A1:N1"/>
    <mergeCell ref="A2:N2"/>
    <mergeCell ref="A3:N3"/>
    <mergeCell ref="A5:A7"/>
    <mergeCell ref="B5:C5"/>
    <mergeCell ref="D5:N5"/>
    <mergeCell ref="B6:B7"/>
    <mergeCell ref="C6:C7"/>
    <mergeCell ref="D6:D7"/>
    <mergeCell ref="E6:E7"/>
    <mergeCell ref="A17:D17"/>
    <mergeCell ref="A18:F18"/>
    <mergeCell ref="F6:F7"/>
    <mergeCell ref="G6:G7"/>
    <mergeCell ref="H6:I6"/>
  </mergeCells>
  <printOptions horizontalCentered="1"/>
  <pageMargins left="0.15748031496062992" right="3.937007874015748E-2" top="0.74803149606299213" bottom="0.23622047244094491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opLeftCell="A91" zoomScale="60" zoomScaleNormal="60" workbookViewId="0">
      <selection activeCell="M6" sqref="M6"/>
    </sheetView>
  </sheetViews>
  <sheetFormatPr defaultColWidth="9" defaultRowHeight="21.75"/>
  <cols>
    <col min="1" max="1" width="4.140625" style="10" customWidth="1"/>
    <col min="2" max="2" width="28.7109375" style="10" customWidth="1"/>
    <col min="3" max="3" width="9.42578125" style="10" customWidth="1"/>
    <col min="4" max="4" width="11.140625" style="10" customWidth="1"/>
    <col min="5" max="5" width="13" style="10" customWidth="1"/>
    <col min="6" max="6" width="12.42578125" style="10" customWidth="1"/>
    <col min="7" max="7" width="10.85546875" style="11" customWidth="1"/>
    <col min="8" max="8" width="7.5703125" style="11" customWidth="1"/>
    <col min="9" max="9" width="12.5703125" style="10" customWidth="1"/>
    <col min="10" max="10" width="10.42578125" style="11" customWidth="1"/>
    <col min="11" max="11" width="11.42578125" style="10" customWidth="1"/>
    <col min="12" max="12" width="22.42578125" style="10" customWidth="1"/>
    <col min="13" max="23" width="10.42578125" style="10" customWidth="1"/>
    <col min="24" max="24" width="10" style="10" customWidth="1"/>
    <col min="25" max="25" width="13.7109375" style="10" customWidth="1"/>
    <col min="26" max="16384" width="9" style="10"/>
  </cols>
  <sheetData>
    <row r="1" spans="1:25" ht="27.75">
      <c r="A1" s="148" t="s">
        <v>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</row>
    <row r="2" spans="1:25" ht="27.75">
      <c r="A2" s="148" t="s">
        <v>30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8" customHeight="1">
      <c r="A3" s="148" t="s">
        <v>160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5" ht="14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21"/>
    </row>
    <row r="5" spans="1:25" ht="33" customHeight="1">
      <c r="A5" s="165" t="s">
        <v>0</v>
      </c>
      <c r="B5" s="164" t="s">
        <v>1</v>
      </c>
      <c r="C5" s="167" t="s">
        <v>21</v>
      </c>
      <c r="D5" s="167" t="s">
        <v>11</v>
      </c>
      <c r="E5" s="154" t="s">
        <v>2</v>
      </c>
      <c r="F5" s="154" t="s">
        <v>3</v>
      </c>
      <c r="G5" s="154" t="s">
        <v>8</v>
      </c>
      <c r="H5" s="161" t="s">
        <v>25</v>
      </c>
      <c r="I5" s="161"/>
      <c r="J5" s="161"/>
      <c r="K5" s="161"/>
      <c r="L5" s="161"/>
      <c r="M5" s="164" t="s">
        <v>10</v>
      </c>
      <c r="N5" s="164"/>
      <c r="O5" s="164"/>
      <c r="P5" s="164"/>
      <c r="Q5" s="164"/>
      <c r="R5" s="164"/>
      <c r="S5" s="164"/>
      <c r="T5" s="164"/>
      <c r="U5" s="164"/>
      <c r="V5" s="164"/>
      <c r="W5" s="154" t="s">
        <v>14</v>
      </c>
      <c r="X5" s="169" t="s">
        <v>31</v>
      </c>
    </row>
    <row r="6" spans="1:25" ht="102" customHeight="1">
      <c r="A6" s="166"/>
      <c r="B6" s="164"/>
      <c r="C6" s="168"/>
      <c r="D6" s="168"/>
      <c r="E6" s="154"/>
      <c r="F6" s="154"/>
      <c r="G6" s="154"/>
      <c r="H6" s="19" t="s">
        <v>5</v>
      </c>
      <c r="I6" s="20" t="s">
        <v>6</v>
      </c>
      <c r="J6" s="20" t="s">
        <v>17</v>
      </c>
      <c r="K6" s="20" t="s">
        <v>7</v>
      </c>
      <c r="L6" s="19" t="s">
        <v>9</v>
      </c>
      <c r="M6" s="60" t="s">
        <v>27</v>
      </c>
      <c r="N6" s="60" t="s">
        <v>137</v>
      </c>
      <c r="O6" s="60" t="s">
        <v>138</v>
      </c>
      <c r="P6" s="60" t="s">
        <v>139</v>
      </c>
      <c r="Q6" s="60" t="s">
        <v>140</v>
      </c>
      <c r="R6" s="60" t="s">
        <v>143</v>
      </c>
      <c r="S6" s="60" t="s">
        <v>141</v>
      </c>
      <c r="T6" s="60" t="s">
        <v>142</v>
      </c>
      <c r="U6" s="60" t="s">
        <v>28</v>
      </c>
      <c r="V6" s="60" t="s">
        <v>29</v>
      </c>
      <c r="W6" s="154"/>
      <c r="X6" s="170"/>
    </row>
    <row r="7" spans="1:25" s="34" customFormat="1" ht="43.5" customHeight="1">
      <c r="A7" s="48">
        <v>1</v>
      </c>
      <c r="B7" s="49" t="s">
        <v>46</v>
      </c>
      <c r="C7" s="50">
        <f>SUM(C8)</f>
        <v>1315900</v>
      </c>
      <c r="D7" s="50">
        <f>SUM(D8)</f>
        <v>0</v>
      </c>
      <c r="E7" s="50">
        <f>E8</f>
        <v>1315900</v>
      </c>
      <c r="F7" s="61">
        <f t="shared" ref="F7:W7" si="0">F8</f>
        <v>0</v>
      </c>
      <c r="G7" s="61">
        <f t="shared" si="0"/>
        <v>0</v>
      </c>
      <c r="H7" s="61">
        <f t="shared" si="0"/>
        <v>0</v>
      </c>
      <c r="I7" s="61">
        <f t="shared" si="0"/>
        <v>0</v>
      </c>
      <c r="J7" s="61">
        <f t="shared" si="0"/>
        <v>0</v>
      </c>
      <c r="K7" s="61">
        <f t="shared" si="0"/>
        <v>0</v>
      </c>
      <c r="L7" s="50"/>
      <c r="M7" s="61">
        <f t="shared" si="0"/>
        <v>0</v>
      </c>
      <c r="N7" s="61">
        <f t="shared" si="0"/>
        <v>0</v>
      </c>
      <c r="O7" s="61">
        <f t="shared" si="0"/>
        <v>0</v>
      </c>
      <c r="P7" s="61">
        <f t="shared" si="0"/>
        <v>0</v>
      </c>
      <c r="Q7" s="61">
        <f t="shared" si="0"/>
        <v>1315900</v>
      </c>
      <c r="R7" s="61">
        <f t="shared" si="0"/>
        <v>0</v>
      </c>
      <c r="S7" s="61">
        <f t="shared" si="0"/>
        <v>0</v>
      </c>
      <c r="T7" s="61">
        <f t="shared" si="0"/>
        <v>0</v>
      </c>
      <c r="U7" s="61">
        <f t="shared" si="0"/>
        <v>0</v>
      </c>
      <c r="V7" s="61">
        <f t="shared" si="0"/>
        <v>0</v>
      </c>
      <c r="W7" s="61">
        <f t="shared" si="0"/>
        <v>0</v>
      </c>
      <c r="X7" s="65"/>
      <c r="Y7" s="73">
        <f>E7-I7-M7-N7-O7-P7-Q7-R7-S7-T7-U7-V7-W7</f>
        <v>0</v>
      </c>
    </row>
    <row r="8" spans="1:25" s="34" customFormat="1" ht="43.5">
      <c r="A8" s="35"/>
      <c r="B8" s="36" t="s">
        <v>47</v>
      </c>
      <c r="C8" s="37">
        <f>E8</f>
        <v>1315900</v>
      </c>
      <c r="D8" s="37"/>
      <c r="E8" s="47">
        <v>1315900</v>
      </c>
      <c r="F8" s="37"/>
      <c r="G8" s="38"/>
      <c r="H8" s="38">
        <v>0</v>
      </c>
      <c r="I8" s="37"/>
      <c r="J8" s="38"/>
      <c r="K8" s="38"/>
      <c r="L8" s="36" t="s">
        <v>158</v>
      </c>
      <c r="M8" s="66"/>
      <c r="N8" s="66"/>
      <c r="O8" s="66"/>
      <c r="P8" s="66"/>
      <c r="Q8" s="66">
        <f>E8</f>
        <v>1315900</v>
      </c>
      <c r="R8" s="66"/>
      <c r="S8" s="66"/>
      <c r="T8" s="66"/>
      <c r="U8" s="67"/>
      <c r="V8" s="67"/>
      <c r="W8" s="66"/>
      <c r="X8" s="66"/>
      <c r="Y8" s="73">
        <f t="shared" ref="Y8:Y71" si="1">E8-I8-M8-N8-O8-P8-Q8-R8-S8-T8-U8-V8-W8</f>
        <v>0</v>
      </c>
    </row>
    <row r="9" spans="1:25" s="34" customFormat="1" ht="46.5" customHeight="1">
      <c r="A9" s="51">
        <v>2</v>
      </c>
      <c r="B9" s="52" t="s">
        <v>45</v>
      </c>
      <c r="C9" s="53">
        <f>SUM(C10:C14)</f>
        <v>0</v>
      </c>
      <c r="D9" s="53">
        <f t="shared" ref="D9:F9" si="2">SUM(D10:D14)</f>
        <v>27077000</v>
      </c>
      <c r="E9" s="53">
        <f t="shared" si="2"/>
        <v>27077000</v>
      </c>
      <c r="F9" s="53">
        <f t="shared" si="2"/>
        <v>0</v>
      </c>
      <c r="G9" s="54"/>
      <c r="H9" s="54">
        <f>SUM(H10:H14)</f>
        <v>5</v>
      </c>
      <c r="I9" s="63">
        <f t="shared" ref="I9:W9" si="3">SUM(I10:I14)</f>
        <v>23479000</v>
      </c>
      <c r="J9" s="54">
        <f t="shared" si="3"/>
        <v>4</v>
      </c>
      <c r="K9" s="54"/>
      <c r="L9" s="54"/>
      <c r="M9" s="54">
        <f t="shared" si="3"/>
        <v>0</v>
      </c>
      <c r="N9" s="54">
        <f t="shared" si="3"/>
        <v>0</v>
      </c>
      <c r="O9" s="54">
        <f t="shared" si="3"/>
        <v>0</v>
      </c>
      <c r="P9" s="54">
        <f t="shared" si="3"/>
        <v>0</v>
      </c>
      <c r="Q9" s="63">
        <f t="shared" si="3"/>
        <v>3110000</v>
      </c>
      <c r="R9" s="54">
        <f t="shared" si="3"/>
        <v>0</v>
      </c>
      <c r="S9" s="54">
        <f t="shared" si="3"/>
        <v>0</v>
      </c>
      <c r="T9" s="54">
        <f t="shared" si="3"/>
        <v>0</v>
      </c>
      <c r="U9" s="54">
        <f t="shared" si="3"/>
        <v>0</v>
      </c>
      <c r="V9" s="54">
        <f t="shared" si="3"/>
        <v>0</v>
      </c>
      <c r="W9" s="63">
        <f t="shared" si="3"/>
        <v>488000</v>
      </c>
      <c r="X9" s="63"/>
      <c r="Y9" s="73">
        <f t="shared" si="1"/>
        <v>0</v>
      </c>
    </row>
    <row r="10" spans="1:25" s="34" customFormat="1" ht="63.75" customHeight="1">
      <c r="A10" s="35"/>
      <c r="B10" s="36" t="s">
        <v>48</v>
      </c>
      <c r="C10" s="37"/>
      <c r="D10" s="37">
        <v>3598000</v>
      </c>
      <c r="E10" s="47">
        <v>3598000</v>
      </c>
      <c r="F10" s="37"/>
      <c r="G10" s="38"/>
      <c r="H10" s="38">
        <v>1</v>
      </c>
      <c r="I10" s="37"/>
      <c r="J10" s="38" t="s">
        <v>4</v>
      </c>
      <c r="K10" s="38"/>
      <c r="L10" s="36" t="s">
        <v>149</v>
      </c>
      <c r="M10" s="66"/>
      <c r="N10" s="66"/>
      <c r="O10" s="66"/>
      <c r="P10" s="66"/>
      <c r="Q10" s="66">
        <v>3110000</v>
      </c>
      <c r="R10" s="66"/>
      <c r="S10" s="66"/>
      <c r="T10" s="66"/>
      <c r="U10" s="67"/>
      <c r="V10" s="67"/>
      <c r="W10" s="66">
        <v>488000</v>
      </c>
      <c r="X10" s="66"/>
      <c r="Y10" s="73">
        <f t="shared" si="1"/>
        <v>0</v>
      </c>
    </row>
    <row r="11" spans="1:25" s="34" customFormat="1" ht="43.5">
      <c r="A11" s="35"/>
      <c r="B11" s="36" t="s">
        <v>49</v>
      </c>
      <c r="C11" s="37"/>
      <c r="D11" s="37">
        <v>12000000</v>
      </c>
      <c r="E11" s="47">
        <v>12000000</v>
      </c>
      <c r="F11" s="37"/>
      <c r="G11" s="38"/>
      <c r="H11" s="38">
        <v>1</v>
      </c>
      <c r="I11" s="37">
        <f>E11</f>
        <v>12000000</v>
      </c>
      <c r="J11" s="38">
        <v>1</v>
      </c>
      <c r="K11" s="38">
        <v>5</v>
      </c>
      <c r="L11" s="36" t="s">
        <v>145</v>
      </c>
      <c r="M11" s="66"/>
      <c r="N11" s="66"/>
      <c r="O11" s="66"/>
      <c r="P11" s="66"/>
      <c r="Q11" s="66"/>
      <c r="R11" s="66"/>
      <c r="S11" s="66"/>
      <c r="T11" s="66"/>
      <c r="U11" s="67"/>
      <c r="V11" s="67"/>
      <c r="W11" s="66"/>
      <c r="X11" s="66"/>
      <c r="Y11" s="73">
        <f t="shared" si="1"/>
        <v>0</v>
      </c>
    </row>
    <row r="12" spans="1:25" s="34" customFormat="1" ht="70.5" customHeight="1">
      <c r="A12" s="39"/>
      <c r="B12" s="36" t="s">
        <v>50</v>
      </c>
      <c r="C12" s="37"/>
      <c r="D12" s="37">
        <v>2379000</v>
      </c>
      <c r="E12" s="47">
        <v>2379000</v>
      </c>
      <c r="F12" s="41"/>
      <c r="G12" s="42"/>
      <c r="H12" s="42">
        <v>1</v>
      </c>
      <c r="I12" s="37">
        <f>E12</f>
        <v>2379000</v>
      </c>
      <c r="J12" s="38">
        <v>1</v>
      </c>
      <c r="K12" s="38">
        <v>5</v>
      </c>
      <c r="L12" s="36" t="s">
        <v>154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73">
        <f t="shared" si="1"/>
        <v>0</v>
      </c>
    </row>
    <row r="13" spans="1:25" s="34" customFormat="1" ht="87">
      <c r="A13" s="35"/>
      <c r="B13" s="36" t="s">
        <v>51</v>
      </c>
      <c r="C13" s="37"/>
      <c r="D13" s="37">
        <v>7200000</v>
      </c>
      <c r="E13" s="47">
        <v>7200000</v>
      </c>
      <c r="F13" s="37"/>
      <c r="G13" s="38"/>
      <c r="H13" s="38">
        <v>1</v>
      </c>
      <c r="I13" s="37">
        <f>E13</f>
        <v>7200000</v>
      </c>
      <c r="J13" s="38">
        <v>1</v>
      </c>
      <c r="K13" s="38">
        <v>5</v>
      </c>
      <c r="L13" s="36" t="s">
        <v>155</v>
      </c>
      <c r="M13" s="66"/>
      <c r="N13" s="66"/>
      <c r="O13" s="66"/>
      <c r="P13" s="66"/>
      <c r="Q13" s="66"/>
      <c r="R13" s="66"/>
      <c r="S13" s="66"/>
      <c r="T13" s="66"/>
      <c r="U13" s="67"/>
      <c r="V13" s="67"/>
      <c r="W13" s="66"/>
      <c r="X13" s="66"/>
      <c r="Y13" s="73">
        <f t="shared" si="1"/>
        <v>0</v>
      </c>
    </row>
    <row r="14" spans="1:25" s="34" customFormat="1" ht="42" customHeight="1">
      <c r="A14" s="35"/>
      <c r="B14" s="36" t="s">
        <v>52</v>
      </c>
      <c r="C14" s="37"/>
      <c r="D14" s="37">
        <v>1900000</v>
      </c>
      <c r="E14" s="47">
        <v>1900000</v>
      </c>
      <c r="F14" s="37"/>
      <c r="G14" s="38"/>
      <c r="H14" s="38">
        <v>1</v>
      </c>
      <c r="I14" s="37">
        <f>E14</f>
        <v>1900000</v>
      </c>
      <c r="J14" s="38">
        <v>1</v>
      </c>
      <c r="K14" s="38">
        <v>5</v>
      </c>
      <c r="L14" s="36" t="s">
        <v>145</v>
      </c>
      <c r="M14" s="66"/>
      <c r="N14" s="66"/>
      <c r="O14" s="66"/>
      <c r="P14" s="66"/>
      <c r="Q14" s="66"/>
      <c r="R14" s="66"/>
      <c r="S14" s="66"/>
      <c r="T14" s="66"/>
      <c r="U14" s="67"/>
      <c r="V14" s="67"/>
      <c r="W14" s="66"/>
      <c r="X14" s="66"/>
      <c r="Y14" s="73">
        <f t="shared" si="1"/>
        <v>0</v>
      </c>
    </row>
    <row r="15" spans="1:25" s="34" customFormat="1" ht="65.25">
      <c r="A15" s="51">
        <v>3</v>
      </c>
      <c r="B15" s="52" t="s">
        <v>133</v>
      </c>
      <c r="C15" s="53">
        <f>SUM(C16)</f>
        <v>10000000</v>
      </c>
      <c r="D15" s="53">
        <f>SUM(D16)</f>
        <v>0</v>
      </c>
      <c r="E15" s="53">
        <f>SUM(E16)</f>
        <v>10000000</v>
      </c>
      <c r="F15" s="53">
        <f>SUM(F16)</f>
        <v>1945505.81</v>
      </c>
      <c r="G15" s="54"/>
      <c r="H15" s="63">
        <f>SUM(H16)</f>
        <v>0</v>
      </c>
      <c r="I15" s="63">
        <f t="shared" ref="I15:W15" si="4">SUM(I16)</f>
        <v>0</v>
      </c>
      <c r="J15" s="63">
        <f t="shared" si="4"/>
        <v>0</v>
      </c>
      <c r="K15" s="63">
        <f t="shared" si="4"/>
        <v>0</v>
      </c>
      <c r="L15" s="63">
        <f t="shared" si="4"/>
        <v>0</v>
      </c>
      <c r="M15" s="63">
        <f t="shared" si="4"/>
        <v>2000000</v>
      </c>
      <c r="N15" s="63">
        <f t="shared" si="4"/>
        <v>1000000</v>
      </c>
      <c r="O15" s="63">
        <f t="shared" si="4"/>
        <v>1000000</v>
      </c>
      <c r="P15" s="63">
        <f t="shared" si="4"/>
        <v>1000000</v>
      </c>
      <c r="Q15" s="63">
        <f t="shared" si="4"/>
        <v>1000000</v>
      </c>
      <c r="R15" s="63">
        <f t="shared" si="4"/>
        <v>1000000</v>
      </c>
      <c r="S15" s="63">
        <f t="shared" si="4"/>
        <v>1000000</v>
      </c>
      <c r="T15" s="63">
        <f t="shared" si="4"/>
        <v>1000000</v>
      </c>
      <c r="U15" s="63">
        <f t="shared" si="4"/>
        <v>1000000</v>
      </c>
      <c r="V15" s="63">
        <f t="shared" si="4"/>
        <v>0</v>
      </c>
      <c r="W15" s="63">
        <f t="shared" si="4"/>
        <v>0</v>
      </c>
      <c r="X15" s="69"/>
      <c r="Y15" s="73">
        <f t="shared" si="1"/>
        <v>0</v>
      </c>
    </row>
    <row r="16" spans="1:25" s="34" customFormat="1" ht="46.5" customHeight="1">
      <c r="A16" s="39"/>
      <c r="B16" s="36" t="s">
        <v>53</v>
      </c>
      <c r="C16" s="37">
        <v>10000000</v>
      </c>
      <c r="D16" s="37"/>
      <c r="E16" s="47">
        <v>10000000</v>
      </c>
      <c r="F16" s="41">
        <v>1945505.81</v>
      </c>
      <c r="G16" s="42"/>
      <c r="H16" s="42">
        <v>0</v>
      </c>
      <c r="I16" s="41"/>
      <c r="J16" s="42"/>
      <c r="K16" s="42"/>
      <c r="L16" s="36" t="s">
        <v>153</v>
      </c>
      <c r="M16" s="66">
        <v>2000000</v>
      </c>
      <c r="N16" s="66">
        <v>1000000</v>
      </c>
      <c r="O16" s="66">
        <v>1000000</v>
      </c>
      <c r="P16" s="66">
        <v>1000000</v>
      </c>
      <c r="Q16" s="66">
        <v>1000000</v>
      </c>
      <c r="R16" s="66">
        <v>1000000</v>
      </c>
      <c r="S16" s="66">
        <v>1000000</v>
      </c>
      <c r="T16" s="66">
        <v>1000000</v>
      </c>
      <c r="U16" s="66">
        <v>1000000</v>
      </c>
      <c r="V16" s="68"/>
      <c r="W16" s="68"/>
      <c r="X16" s="68"/>
      <c r="Y16" s="73">
        <f>E16-I16-M16-N16-O16-P16-Q16-R16-S16-T16-U16-V16-W16</f>
        <v>0</v>
      </c>
    </row>
    <row r="17" spans="1:25" s="34" customFormat="1" ht="65.25">
      <c r="A17" s="51">
        <v>4</v>
      </c>
      <c r="B17" s="52" t="s">
        <v>121</v>
      </c>
      <c r="C17" s="53">
        <f>SUM(C18:C21)</f>
        <v>21095500</v>
      </c>
      <c r="D17" s="53">
        <f t="shared" ref="D17:F17" si="5">SUM(D18:D21)</f>
        <v>10000000</v>
      </c>
      <c r="E17" s="53">
        <f t="shared" si="5"/>
        <v>31095500</v>
      </c>
      <c r="F17" s="53">
        <f t="shared" si="5"/>
        <v>304400</v>
      </c>
      <c r="G17" s="54"/>
      <c r="H17" s="54">
        <f>SUM(H18:H21)</f>
        <v>1</v>
      </c>
      <c r="I17" s="53">
        <f>SUM(I18:I21)</f>
        <v>29680000</v>
      </c>
      <c r="J17" s="64"/>
      <c r="K17" s="64"/>
      <c r="L17" s="53">
        <f t="shared" ref="L17:W17" si="6">SUM(L18:L21)</f>
        <v>0</v>
      </c>
      <c r="M17" s="63">
        <f t="shared" si="6"/>
        <v>0</v>
      </c>
      <c r="N17" s="63">
        <f t="shared" si="6"/>
        <v>0</v>
      </c>
      <c r="O17" s="63">
        <f t="shared" si="6"/>
        <v>0</v>
      </c>
      <c r="P17" s="63">
        <f t="shared" si="6"/>
        <v>1415500</v>
      </c>
      <c r="Q17" s="63">
        <f t="shared" si="6"/>
        <v>0</v>
      </c>
      <c r="R17" s="63">
        <f t="shared" si="6"/>
        <v>0</v>
      </c>
      <c r="S17" s="63">
        <f t="shared" si="6"/>
        <v>0</v>
      </c>
      <c r="T17" s="63">
        <f t="shared" si="6"/>
        <v>0</v>
      </c>
      <c r="U17" s="63">
        <f t="shared" si="6"/>
        <v>0</v>
      </c>
      <c r="V17" s="63">
        <f t="shared" si="6"/>
        <v>0</v>
      </c>
      <c r="W17" s="63">
        <f t="shared" si="6"/>
        <v>0</v>
      </c>
      <c r="X17" s="63"/>
      <c r="Y17" s="73">
        <f t="shared" si="1"/>
        <v>0</v>
      </c>
    </row>
    <row r="18" spans="1:25" s="34" customFormat="1" ht="87.75" customHeight="1">
      <c r="A18" s="39"/>
      <c r="B18" s="36" t="s">
        <v>54</v>
      </c>
      <c r="C18" s="37">
        <v>9930000</v>
      </c>
      <c r="D18" s="37"/>
      <c r="E18" s="47">
        <v>9930000</v>
      </c>
      <c r="F18" s="41"/>
      <c r="G18" s="42"/>
      <c r="H18" s="42">
        <v>0</v>
      </c>
      <c r="I18" s="41">
        <f>E18</f>
        <v>9930000</v>
      </c>
      <c r="J18" s="42">
        <v>2</v>
      </c>
      <c r="K18" s="42">
        <v>5</v>
      </c>
      <c r="L18" s="36" t="s">
        <v>157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73">
        <f t="shared" si="1"/>
        <v>0</v>
      </c>
    </row>
    <row r="19" spans="1:25" s="34" customFormat="1" ht="44.25" customHeight="1">
      <c r="A19" s="35"/>
      <c r="B19" s="36" t="s">
        <v>55</v>
      </c>
      <c r="C19" s="37"/>
      <c r="D19" s="37">
        <v>10000000</v>
      </c>
      <c r="E19" s="47">
        <v>10000000</v>
      </c>
      <c r="F19" s="37"/>
      <c r="G19" s="38"/>
      <c r="H19" s="38">
        <v>1</v>
      </c>
      <c r="I19" s="37">
        <f>E19</f>
        <v>10000000</v>
      </c>
      <c r="J19" s="38">
        <v>2</v>
      </c>
      <c r="K19" s="38">
        <v>5</v>
      </c>
      <c r="L19" s="36" t="s">
        <v>156</v>
      </c>
      <c r="M19" s="66"/>
      <c r="N19" s="66"/>
      <c r="O19" s="66"/>
      <c r="P19" s="66"/>
      <c r="Q19" s="66"/>
      <c r="R19" s="66"/>
      <c r="S19" s="66"/>
      <c r="T19" s="66"/>
      <c r="U19" s="67"/>
      <c r="V19" s="67"/>
      <c r="W19" s="66"/>
      <c r="X19" s="66"/>
      <c r="Y19" s="73">
        <f t="shared" si="1"/>
        <v>0</v>
      </c>
    </row>
    <row r="20" spans="1:25" s="34" customFormat="1" ht="66" customHeight="1">
      <c r="A20" s="35"/>
      <c r="B20" s="36" t="s">
        <v>56</v>
      </c>
      <c r="C20" s="37">
        <v>1415500</v>
      </c>
      <c r="D20" s="37"/>
      <c r="E20" s="47">
        <v>1415500</v>
      </c>
      <c r="F20" s="37">
        <v>304400</v>
      </c>
      <c r="G20" s="38"/>
      <c r="H20" s="38">
        <v>0</v>
      </c>
      <c r="I20" s="37"/>
      <c r="J20" s="38"/>
      <c r="K20" s="38"/>
      <c r="L20" s="36" t="s">
        <v>158</v>
      </c>
      <c r="M20" s="66"/>
      <c r="N20" s="66"/>
      <c r="O20" s="66"/>
      <c r="P20" s="66">
        <f>E20</f>
        <v>1415500</v>
      </c>
      <c r="Q20" s="66"/>
      <c r="R20" s="66"/>
      <c r="S20" s="66"/>
      <c r="T20" s="66"/>
      <c r="U20" s="67"/>
      <c r="V20" s="67"/>
      <c r="W20" s="66"/>
      <c r="X20" s="66"/>
      <c r="Y20" s="73">
        <f t="shared" si="1"/>
        <v>0</v>
      </c>
    </row>
    <row r="21" spans="1:25" s="34" customFormat="1" ht="39" customHeight="1">
      <c r="A21" s="35"/>
      <c r="B21" s="36" t="s">
        <v>57</v>
      </c>
      <c r="C21" s="37">
        <v>9750000</v>
      </c>
      <c r="D21" s="37"/>
      <c r="E21" s="47">
        <v>9750000</v>
      </c>
      <c r="F21" s="37"/>
      <c r="G21" s="38"/>
      <c r="H21" s="38">
        <v>0</v>
      </c>
      <c r="I21" s="37">
        <f>E21</f>
        <v>9750000</v>
      </c>
      <c r="J21" s="38">
        <v>2</v>
      </c>
      <c r="K21" s="38">
        <v>5</v>
      </c>
      <c r="L21" s="36" t="s">
        <v>157</v>
      </c>
      <c r="M21" s="66"/>
      <c r="N21" s="66"/>
      <c r="O21" s="66"/>
      <c r="P21" s="66"/>
      <c r="Q21" s="66"/>
      <c r="R21" s="66"/>
      <c r="S21" s="66"/>
      <c r="T21" s="66"/>
      <c r="U21" s="67"/>
      <c r="V21" s="67"/>
      <c r="W21" s="66"/>
      <c r="X21" s="66"/>
      <c r="Y21" s="73">
        <f t="shared" si="1"/>
        <v>0</v>
      </c>
    </row>
    <row r="22" spans="1:25" s="34" customFormat="1" ht="38.25" customHeight="1">
      <c r="A22" s="51">
        <v>4</v>
      </c>
      <c r="B22" s="52" t="s">
        <v>129</v>
      </c>
      <c r="C22" s="53">
        <f>SUM(C23:C25)</f>
        <v>0</v>
      </c>
      <c r="D22" s="53">
        <f t="shared" ref="D22:F22" si="7">SUM(D23:D25)</f>
        <v>44347000</v>
      </c>
      <c r="E22" s="53">
        <f t="shared" si="7"/>
        <v>44347000</v>
      </c>
      <c r="F22" s="53">
        <f t="shared" si="7"/>
        <v>0</v>
      </c>
      <c r="G22" s="54"/>
      <c r="H22" s="54">
        <f>SUM(H23:H25)</f>
        <v>3</v>
      </c>
      <c r="I22" s="53">
        <f>SUM(I23:I25)</f>
        <v>44347000</v>
      </c>
      <c r="J22" s="64"/>
      <c r="K22" s="64"/>
      <c r="L22" s="53">
        <f t="shared" ref="L22:W22" si="8">SUM(L23:L25)</f>
        <v>0</v>
      </c>
      <c r="M22" s="63">
        <f t="shared" si="8"/>
        <v>0</v>
      </c>
      <c r="N22" s="63">
        <f t="shared" si="8"/>
        <v>0</v>
      </c>
      <c r="O22" s="63">
        <f t="shared" si="8"/>
        <v>0</v>
      </c>
      <c r="P22" s="63">
        <f t="shared" si="8"/>
        <v>0</v>
      </c>
      <c r="Q22" s="63">
        <f t="shared" si="8"/>
        <v>0</v>
      </c>
      <c r="R22" s="63">
        <f t="shared" si="8"/>
        <v>0</v>
      </c>
      <c r="S22" s="63">
        <f t="shared" si="8"/>
        <v>0</v>
      </c>
      <c r="T22" s="63">
        <f t="shared" si="8"/>
        <v>0</v>
      </c>
      <c r="U22" s="63">
        <f t="shared" si="8"/>
        <v>0</v>
      </c>
      <c r="V22" s="63">
        <f t="shared" si="8"/>
        <v>0</v>
      </c>
      <c r="W22" s="63">
        <f t="shared" si="8"/>
        <v>0</v>
      </c>
      <c r="X22" s="63"/>
      <c r="Y22" s="73">
        <f t="shared" si="1"/>
        <v>0</v>
      </c>
    </row>
    <row r="23" spans="1:25" s="34" customFormat="1" ht="42.75" customHeight="1">
      <c r="A23" s="35"/>
      <c r="B23" s="36" t="s">
        <v>58</v>
      </c>
      <c r="C23" s="37"/>
      <c r="D23" s="37">
        <v>23000000</v>
      </c>
      <c r="E23" s="47">
        <v>23000000</v>
      </c>
      <c r="F23" s="37"/>
      <c r="G23" s="38"/>
      <c r="H23" s="38">
        <v>1</v>
      </c>
      <c r="I23" s="37">
        <f>E23</f>
        <v>23000000</v>
      </c>
      <c r="J23" s="38">
        <v>1</v>
      </c>
      <c r="K23" s="38">
        <v>5</v>
      </c>
      <c r="L23" s="36" t="s">
        <v>144</v>
      </c>
      <c r="M23" s="66"/>
      <c r="N23" s="66"/>
      <c r="O23" s="66"/>
      <c r="P23" s="66"/>
      <c r="Q23" s="66"/>
      <c r="R23" s="66"/>
      <c r="S23" s="66"/>
      <c r="T23" s="66"/>
      <c r="U23" s="67"/>
      <c r="V23" s="67"/>
      <c r="W23" s="66"/>
      <c r="X23" s="66"/>
      <c r="Y23" s="73">
        <f t="shared" si="1"/>
        <v>0</v>
      </c>
    </row>
    <row r="24" spans="1:25" s="34" customFormat="1" ht="87">
      <c r="A24" s="35"/>
      <c r="B24" s="36" t="s">
        <v>59</v>
      </c>
      <c r="C24" s="37"/>
      <c r="D24" s="37">
        <v>1347000</v>
      </c>
      <c r="E24" s="47">
        <v>1347000</v>
      </c>
      <c r="F24" s="37"/>
      <c r="G24" s="38"/>
      <c r="H24" s="38">
        <v>1</v>
      </c>
      <c r="I24" s="37">
        <f>E24</f>
        <v>1347000</v>
      </c>
      <c r="J24" s="38">
        <v>1</v>
      </c>
      <c r="K24" s="38">
        <v>5</v>
      </c>
      <c r="L24" s="36" t="s">
        <v>149</v>
      </c>
      <c r="M24" s="66"/>
      <c r="N24" s="66"/>
      <c r="O24" s="66"/>
      <c r="P24" s="66"/>
      <c r="Q24" s="66"/>
      <c r="R24" s="66"/>
      <c r="S24" s="66"/>
      <c r="T24" s="66"/>
      <c r="U24" s="67"/>
      <c r="V24" s="67"/>
      <c r="W24" s="66"/>
      <c r="X24" s="66"/>
      <c r="Y24" s="73">
        <f t="shared" si="1"/>
        <v>0</v>
      </c>
    </row>
    <row r="25" spans="1:25" s="34" customFormat="1" ht="42.75" customHeight="1">
      <c r="A25" s="39"/>
      <c r="B25" s="36" t="s">
        <v>60</v>
      </c>
      <c r="C25" s="37"/>
      <c r="D25" s="37">
        <v>20000000</v>
      </c>
      <c r="E25" s="47">
        <v>20000000</v>
      </c>
      <c r="F25" s="41"/>
      <c r="G25" s="42"/>
      <c r="H25" s="42">
        <v>1</v>
      </c>
      <c r="I25" s="41">
        <f>E25</f>
        <v>20000000</v>
      </c>
      <c r="J25" s="42">
        <v>1</v>
      </c>
      <c r="K25" s="42">
        <v>5</v>
      </c>
      <c r="L25" s="36" t="s">
        <v>145</v>
      </c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73">
        <f t="shared" si="1"/>
        <v>0</v>
      </c>
    </row>
    <row r="26" spans="1:25" s="34" customFormat="1" ht="43.5">
      <c r="A26" s="51">
        <v>5</v>
      </c>
      <c r="B26" s="52" t="s">
        <v>130</v>
      </c>
      <c r="C26" s="53">
        <f>SUM(C27)</f>
        <v>0</v>
      </c>
      <c r="D26" s="53">
        <f t="shared" ref="D26:W26" si="9">SUM(D27)</f>
        <v>5000000</v>
      </c>
      <c r="E26" s="53">
        <f t="shared" si="9"/>
        <v>5000000</v>
      </c>
      <c r="F26" s="63">
        <f t="shared" si="9"/>
        <v>0</v>
      </c>
      <c r="G26" s="63">
        <f t="shared" si="9"/>
        <v>0</v>
      </c>
      <c r="H26" s="64">
        <f t="shared" si="9"/>
        <v>1</v>
      </c>
      <c r="I26" s="63">
        <f t="shared" si="9"/>
        <v>5000000</v>
      </c>
      <c r="J26" s="64"/>
      <c r="K26" s="64"/>
      <c r="L26" s="53">
        <f t="shared" si="9"/>
        <v>0</v>
      </c>
      <c r="M26" s="63">
        <f t="shared" si="9"/>
        <v>0</v>
      </c>
      <c r="N26" s="63">
        <f t="shared" si="9"/>
        <v>0</v>
      </c>
      <c r="O26" s="63">
        <f t="shared" si="9"/>
        <v>0</v>
      </c>
      <c r="P26" s="63">
        <f t="shared" si="9"/>
        <v>0</v>
      </c>
      <c r="Q26" s="63">
        <f t="shared" si="9"/>
        <v>0</v>
      </c>
      <c r="R26" s="63">
        <f t="shared" si="9"/>
        <v>0</v>
      </c>
      <c r="S26" s="63">
        <f t="shared" si="9"/>
        <v>0</v>
      </c>
      <c r="T26" s="63">
        <f t="shared" si="9"/>
        <v>0</v>
      </c>
      <c r="U26" s="63">
        <f t="shared" si="9"/>
        <v>0</v>
      </c>
      <c r="V26" s="63">
        <f t="shared" si="9"/>
        <v>0</v>
      </c>
      <c r="W26" s="63">
        <f t="shared" si="9"/>
        <v>0</v>
      </c>
      <c r="X26" s="69"/>
      <c r="Y26" s="73">
        <f t="shared" si="1"/>
        <v>0</v>
      </c>
    </row>
    <row r="27" spans="1:25" s="34" customFormat="1" ht="85.5" customHeight="1">
      <c r="A27" s="35"/>
      <c r="B27" s="36" t="s">
        <v>61</v>
      </c>
      <c r="C27" s="37"/>
      <c r="D27" s="37">
        <v>5000000</v>
      </c>
      <c r="E27" s="47">
        <v>5000000</v>
      </c>
      <c r="F27" s="37"/>
      <c r="G27" s="38"/>
      <c r="H27" s="38">
        <v>1</v>
      </c>
      <c r="I27" s="37">
        <v>5000000</v>
      </c>
      <c r="J27" s="38">
        <v>1</v>
      </c>
      <c r="K27" s="38">
        <v>5</v>
      </c>
      <c r="L27" s="36" t="s">
        <v>144</v>
      </c>
      <c r="M27" s="66"/>
      <c r="N27" s="66"/>
      <c r="O27" s="66"/>
      <c r="P27" s="66"/>
      <c r="Q27" s="66"/>
      <c r="R27" s="66"/>
      <c r="S27" s="66"/>
      <c r="T27" s="66"/>
      <c r="U27" s="67"/>
      <c r="V27" s="67"/>
      <c r="W27" s="66"/>
      <c r="X27" s="66"/>
      <c r="Y27" s="73">
        <f t="shared" si="1"/>
        <v>0</v>
      </c>
    </row>
    <row r="28" spans="1:25" s="34" customFormat="1" ht="67.5" customHeight="1">
      <c r="A28" s="51">
        <v>6</v>
      </c>
      <c r="B28" s="52" t="s">
        <v>131</v>
      </c>
      <c r="C28" s="53">
        <f>SUM(C29:C32)</f>
        <v>0</v>
      </c>
      <c r="D28" s="53">
        <f t="shared" ref="D28:F28" si="10">SUM(D29:D32)</f>
        <v>35706000</v>
      </c>
      <c r="E28" s="53">
        <f t="shared" si="10"/>
        <v>35706000</v>
      </c>
      <c r="F28" s="53">
        <f t="shared" si="10"/>
        <v>0</v>
      </c>
      <c r="G28" s="54"/>
      <c r="H28" s="54">
        <f>SUM(H29:H32)</f>
        <v>4</v>
      </c>
      <c r="I28" s="53">
        <f>SUM(I29:I32)</f>
        <v>35706000</v>
      </c>
      <c r="J28" s="64"/>
      <c r="K28" s="64"/>
      <c r="L28" s="53">
        <f t="shared" ref="L28:W28" si="11">SUM(L29:L32)</f>
        <v>0</v>
      </c>
      <c r="M28" s="63">
        <f t="shared" si="11"/>
        <v>0</v>
      </c>
      <c r="N28" s="63">
        <f t="shared" si="11"/>
        <v>0</v>
      </c>
      <c r="O28" s="63">
        <f t="shared" si="11"/>
        <v>0</v>
      </c>
      <c r="P28" s="63">
        <f t="shared" si="11"/>
        <v>0</v>
      </c>
      <c r="Q28" s="63">
        <f t="shared" si="11"/>
        <v>0</v>
      </c>
      <c r="R28" s="63">
        <f t="shared" si="11"/>
        <v>0</v>
      </c>
      <c r="S28" s="63">
        <f t="shared" si="11"/>
        <v>0</v>
      </c>
      <c r="T28" s="63">
        <f t="shared" si="11"/>
        <v>0</v>
      </c>
      <c r="U28" s="63">
        <f t="shared" si="11"/>
        <v>0</v>
      </c>
      <c r="V28" s="63">
        <f t="shared" si="11"/>
        <v>0</v>
      </c>
      <c r="W28" s="63">
        <f t="shared" si="11"/>
        <v>0</v>
      </c>
      <c r="X28" s="63"/>
      <c r="Y28" s="73">
        <f t="shared" si="1"/>
        <v>0</v>
      </c>
    </row>
    <row r="29" spans="1:25" s="34" customFormat="1" ht="63" customHeight="1">
      <c r="A29" s="35"/>
      <c r="B29" s="36" t="s">
        <v>62</v>
      </c>
      <c r="C29" s="37"/>
      <c r="D29" s="37">
        <v>9900000</v>
      </c>
      <c r="E29" s="47">
        <v>9900000</v>
      </c>
      <c r="F29" s="37"/>
      <c r="G29" s="38"/>
      <c r="H29" s="38">
        <v>1</v>
      </c>
      <c r="I29" s="37">
        <f>E29</f>
        <v>9900000</v>
      </c>
      <c r="J29" s="38">
        <v>1</v>
      </c>
      <c r="K29" s="38">
        <v>5</v>
      </c>
      <c r="L29" s="36" t="s">
        <v>144</v>
      </c>
      <c r="M29" s="66"/>
      <c r="N29" s="66"/>
      <c r="O29" s="66"/>
      <c r="P29" s="66"/>
      <c r="Q29" s="66"/>
      <c r="R29" s="66"/>
      <c r="S29" s="66"/>
      <c r="T29" s="66"/>
      <c r="U29" s="67"/>
      <c r="V29" s="67"/>
      <c r="W29" s="66"/>
      <c r="X29" s="66"/>
      <c r="Y29" s="73">
        <f t="shared" si="1"/>
        <v>0</v>
      </c>
    </row>
    <row r="30" spans="1:25" s="34" customFormat="1" ht="65.25">
      <c r="A30" s="35"/>
      <c r="B30" s="36" t="s">
        <v>63</v>
      </c>
      <c r="C30" s="37"/>
      <c r="D30" s="37">
        <v>9950000</v>
      </c>
      <c r="E30" s="47">
        <v>9950000</v>
      </c>
      <c r="F30" s="37"/>
      <c r="G30" s="38"/>
      <c r="H30" s="38">
        <v>1</v>
      </c>
      <c r="I30" s="37">
        <f t="shared" ref="I30:I32" si="12">E30</f>
        <v>9950000</v>
      </c>
      <c r="J30" s="38">
        <v>1</v>
      </c>
      <c r="K30" s="38">
        <v>5</v>
      </c>
      <c r="L30" s="36" t="s">
        <v>144</v>
      </c>
      <c r="M30" s="66"/>
      <c r="N30" s="66"/>
      <c r="O30" s="66"/>
      <c r="P30" s="66"/>
      <c r="Q30" s="66"/>
      <c r="R30" s="66"/>
      <c r="S30" s="66"/>
      <c r="T30" s="66"/>
      <c r="U30" s="67"/>
      <c r="V30" s="67"/>
      <c r="W30" s="66"/>
      <c r="X30" s="66"/>
      <c r="Y30" s="73">
        <f t="shared" si="1"/>
        <v>0</v>
      </c>
    </row>
    <row r="31" spans="1:25" s="34" customFormat="1" ht="45" customHeight="1">
      <c r="A31" s="39"/>
      <c r="B31" s="36" t="s">
        <v>64</v>
      </c>
      <c r="C31" s="37"/>
      <c r="D31" s="37">
        <v>9900000</v>
      </c>
      <c r="E31" s="47">
        <v>9900000</v>
      </c>
      <c r="F31" s="41"/>
      <c r="G31" s="42"/>
      <c r="H31" s="42">
        <v>1</v>
      </c>
      <c r="I31" s="37">
        <f t="shared" si="12"/>
        <v>9900000</v>
      </c>
      <c r="J31" s="38">
        <v>1</v>
      </c>
      <c r="K31" s="38">
        <v>5</v>
      </c>
      <c r="L31" s="36" t="s">
        <v>144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73">
        <f t="shared" si="1"/>
        <v>0</v>
      </c>
    </row>
    <row r="32" spans="1:25" s="34" customFormat="1" ht="65.25">
      <c r="A32" s="35"/>
      <c r="B32" s="36" t="s">
        <v>65</v>
      </c>
      <c r="C32" s="37"/>
      <c r="D32" s="37">
        <v>5956000</v>
      </c>
      <c r="E32" s="47">
        <v>5956000</v>
      </c>
      <c r="F32" s="37"/>
      <c r="G32" s="38"/>
      <c r="H32" s="38">
        <v>1</v>
      </c>
      <c r="I32" s="37">
        <f t="shared" si="12"/>
        <v>5956000</v>
      </c>
      <c r="J32" s="38">
        <v>1</v>
      </c>
      <c r="K32" s="38">
        <v>5</v>
      </c>
      <c r="L32" s="36" t="s">
        <v>144</v>
      </c>
      <c r="M32" s="66"/>
      <c r="N32" s="66"/>
      <c r="O32" s="66"/>
      <c r="P32" s="66"/>
      <c r="Q32" s="66"/>
      <c r="R32" s="66"/>
      <c r="S32" s="66"/>
      <c r="T32" s="66"/>
      <c r="U32" s="67"/>
      <c r="V32" s="67"/>
      <c r="W32" s="66"/>
      <c r="X32" s="66"/>
      <c r="Y32" s="73">
        <f t="shared" si="1"/>
        <v>0</v>
      </c>
    </row>
    <row r="33" spans="1:25" s="34" customFormat="1" ht="72" customHeight="1">
      <c r="A33" s="51">
        <v>7</v>
      </c>
      <c r="B33" s="52" t="s">
        <v>132</v>
      </c>
      <c r="C33" s="53">
        <f>SUM(C34:C83)</f>
        <v>0</v>
      </c>
      <c r="D33" s="53">
        <f t="shared" ref="D33:F33" si="13">SUM(D34:D83)</f>
        <v>252203600</v>
      </c>
      <c r="E33" s="53">
        <f t="shared" si="13"/>
        <v>252203600</v>
      </c>
      <c r="F33" s="53">
        <f t="shared" si="13"/>
        <v>0</v>
      </c>
      <c r="G33" s="54"/>
      <c r="H33" s="63">
        <f>SUM(H34:H83)</f>
        <v>50</v>
      </c>
      <c r="I33" s="63">
        <f t="shared" ref="I33:W33" si="14">SUM(I34:I83)</f>
        <v>244386600</v>
      </c>
      <c r="J33" s="63"/>
      <c r="K33" s="63"/>
      <c r="L33" s="63">
        <f t="shared" si="14"/>
        <v>0</v>
      </c>
      <c r="M33" s="63">
        <f t="shared" si="14"/>
        <v>0</v>
      </c>
      <c r="N33" s="63">
        <f t="shared" si="14"/>
        <v>0</v>
      </c>
      <c r="O33" s="63">
        <f t="shared" si="14"/>
        <v>7295000</v>
      </c>
      <c r="P33" s="63">
        <f t="shared" si="14"/>
        <v>0</v>
      </c>
      <c r="Q33" s="63">
        <f t="shared" si="14"/>
        <v>0</v>
      </c>
      <c r="R33" s="63">
        <f t="shared" si="14"/>
        <v>0</v>
      </c>
      <c r="S33" s="63">
        <f t="shared" si="14"/>
        <v>0</v>
      </c>
      <c r="T33" s="63">
        <f t="shared" si="14"/>
        <v>0</v>
      </c>
      <c r="U33" s="63">
        <f t="shared" si="14"/>
        <v>0</v>
      </c>
      <c r="V33" s="63">
        <f t="shared" si="14"/>
        <v>0</v>
      </c>
      <c r="W33" s="63">
        <f t="shared" si="14"/>
        <v>522000</v>
      </c>
      <c r="X33" s="69"/>
      <c r="Y33" s="73">
        <f t="shared" si="1"/>
        <v>0</v>
      </c>
    </row>
    <row r="34" spans="1:25" s="34" customFormat="1" ht="130.5">
      <c r="A34" s="35"/>
      <c r="B34" s="36" t="s">
        <v>66</v>
      </c>
      <c r="C34" s="37"/>
      <c r="D34" s="37">
        <v>11500000</v>
      </c>
      <c r="E34" s="47">
        <v>11500000</v>
      </c>
      <c r="F34" s="37"/>
      <c r="G34" s="38"/>
      <c r="H34" s="38">
        <v>1</v>
      </c>
      <c r="I34" s="37">
        <f t="shared" ref="I34:I51" si="15">E34</f>
        <v>11500000</v>
      </c>
      <c r="J34" s="38">
        <v>2</v>
      </c>
      <c r="K34" s="38">
        <v>5</v>
      </c>
      <c r="L34" s="36" t="s">
        <v>146</v>
      </c>
      <c r="M34" s="66"/>
      <c r="N34" s="66"/>
      <c r="O34" s="66"/>
      <c r="P34" s="66"/>
      <c r="Q34" s="66"/>
      <c r="R34" s="66"/>
      <c r="S34" s="66"/>
      <c r="T34" s="66"/>
      <c r="U34" s="67"/>
      <c r="V34" s="67"/>
      <c r="W34" s="66"/>
      <c r="X34" s="66"/>
      <c r="Y34" s="73">
        <f t="shared" si="1"/>
        <v>0</v>
      </c>
    </row>
    <row r="35" spans="1:25" s="34" customFormat="1" ht="67.5" customHeight="1">
      <c r="A35" s="35"/>
      <c r="B35" s="36" t="s">
        <v>67</v>
      </c>
      <c r="C35" s="37"/>
      <c r="D35" s="37">
        <v>8290000</v>
      </c>
      <c r="E35" s="47">
        <v>8290000</v>
      </c>
      <c r="F35" s="37"/>
      <c r="G35" s="38"/>
      <c r="H35" s="38">
        <v>1</v>
      </c>
      <c r="I35" s="37">
        <f t="shared" si="15"/>
        <v>8290000</v>
      </c>
      <c r="J35" s="38">
        <v>2</v>
      </c>
      <c r="K35" s="38">
        <v>5</v>
      </c>
      <c r="L35" s="36" t="s">
        <v>146</v>
      </c>
      <c r="M35" s="66"/>
      <c r="N35" s="66"/>
      <c r="O35" s="66"/>
      <c r="P35" s="66"/>
      <c r="Q35" s="66"/>
      <c r="R35" s="66"/>
      <c r="S35" s="66"/>
      <c r="T35" s="66"/>
      <c r="U35" s="67"/>
      <c r="V35" s="67"/>
      <c r="W35" s="66"/>
      <c r="X35" s="66"/>
      <c r="Y35" s="73">
        <f t="shared" si="1"/>
        <v>0</v>
      </c>
    </row>
    <row r="36" spans="1:25" s="34" customFormat="1" ht="87" customHeight="1">
      <c r="A36" s="39"/>
      <c r="B36" s="36" t="s">
        <v>68</v>
      </c>
      <c r="C36" s="37"/>
      <c r="D36" s="37">
        <v>2400000</v>
      </c>
      <c r="E36" s="47">
        <v>2400000</v>
      </c>
      <c r="F36" s="41"/>
      <c r="G36" s="42"/>
      <c r="H36" s="38">
        <v>1</v>
      </c>
      <c r="I36" s="41">
        <f t="shared" si="15"/>
        <v>2400000</v>
      </c>
      <c r="J36" s="42">
        <v>2</v>
      </c>
      <c r="K36" s="42">
        <v>5</v>
      </c>
      <c r="L36" s="36" t="s">
        <v>146</v>
      </c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73">
        <f t="shared" si="1"/>
        <v>0</v>
      </c>
    </row>
    <row r="37" spans="1:25" s="34" customFormat="1" ht="88.5" customHeight="1">
      <c r="A37" s="35"/>
      <c r="B37" s="36" t="s">
        <v>69</v>
      </c>
      <c r="C37" s="37"/>
      <c r="D37" s="37">
        <v>8886000</v>
      </c>
      <c r="E37" s="47">
        <v>8886000</v>
      </c>
      <c r="F37" s="37"/>
      <c r="G37" s="38"/>
      <c r="H37" s="38">
        <v>1</v>
      </c>
      <c r="I37" s="37">
        <f t="shared" si="15"/>
        <v>8886000</v>
      </c>
      <c r="J37" s="38">
        <v>2</v>
      </c>
      <c r="K37" s="38">
        <v>5</v>
      </c>
      <c r="L37" s="36" t="s">
        <v>145</v>
      </c>
      <c r="M37" s="66"/>
      <c r="N37" s="66"/>
      <c r="O37" s="66"/>
      <c r="P37" s="66"/>
      <c r="Q37" s="66"/>
      <c r="R37" s="66"/>
      <c r="S37" s="66"/>
      <c r="T37" s="66"/>
      <c r="U37" s="67"/>
      <c r="V37" s="67"/>
      <c r="W37" s="66"/>
      <c r="X37" s="66"/>
      <c r="Y37" s="73">
        <f t="shared" si="1"/>
        <v>0</v>
      </c>
    </row>
    <row r="38" spans="1:25" s="34" customFormat="1" ht="108.75">
      <c r="A38" s="35"/>
      <c r="B38" s="36" t="s">
        <v>70</v>
      </c>
      <c r="C38" s="37"/>
      <c r="D38" s="37">
        <v>5751000</v>
      </c>
      <c r="E38" s="47">
        <v>5751000</v>
      </c>
      <c r="F38" s="37"/>
      <c r="G38" s="38"/>
      <c r="H38" s="38">
        <v>1</v>
      </c>
      <c r="I38" s="37">
        <f t="shared" si="15"/>
        <v>5751000</v>
      </c>
      <c r="J38" s="38">
        <v>1</v>
      </c>
      <c r="K38" s="38">
        <v>5</v>
      </c>
      <c r="L38" s="36" t="s">
        <v>144</v>
      </c>
      <c r="M38" s="66"/>
      <c r="N38" s="66"/>
      <c r="O38" s="66"/>
      <c r="P38" s="66"/>
      <c r="Q38" s="66"/>
      <c r="R38" s="66"/>
      <c r="S38" s="66"/>
      <c r="T38" s="66"/>
      <c r="U38" s="67"/>
      <c r="V38" s="67"/>
      <c r="W38" s="66"/>
      <c r="X38" s="66"/>
      <c r="Y38" s="73">
        <f t="shared" si="1"/>
        <v>0</v>
      </c>
    </row>
    <row r="39" spans="1:25" s="34" customFormat="1" ht="87.75" customHeight="1">
      <c r="A39" s="39"/>
      <c r="B39" s="36" t="s">
        <v>71</v>
      </c>
      <c r="C39" s="37"/>
      <c r="D39" s="37">
        <v>4091000</v>
      </c>
      <c r="E39" s="47">
        <v>4091000</v>
      </c>
      <c r="F39" s="41"/>
      <c r="G39" s="42"/>
      <c r="H39" s="38">
        <v>1</v>
      </c>
      <c r="I39" s="41">
        <f t="shared" si="15"/>
        <v>4091000</v>
      </c>
      <c r="J39" s="42">
        <v>1</v>
      </c>
      <c r="K39" s="42">
        <v>5</v>
      </c>
      <c r="L39" s="36" t="s">
        <v>144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73">
        <f t="shared" si="1"/>
        <v>0</v>
      </c>
    </row>
    <row r="40" spans="1:25" s="34" customFormat="1" ht="108.75">
      <c r="A40" s="35"/>
      <c r="B40" s="36" t="s">
        <v>72</v>
      </c>
      <c r="C40" s="37"/>
      <c r="D40" s="37">
        <v>3400000</v>
      </c>
      <c r="E40" s="47">
        <v>3400000</v>
      </c>
      <c r="F40" s="37"/>
      <c r="G40" s="38"/>
      <c r="H40" s="38">
        <v>1</v>
      </c>
      <c r="I40" s="37">
        <f t="shared" si="15"/>
        <v>3400000</v>
      </c>
      <c r="J40" s="38">
        <v>1</v>
      </c>
      <c r="K40" s="38">
        <v>5</v>
      </c>
      <c r="L40" s="36" t="s">
        <v>144</v>
      </c>
      <c r="M40" s="66"/>
      <c r="N40" s="66"/>
      <c r="O40" s="66"/>
      <c r="P40" s="66"/>
      <c r="Q40" s="66"/>
      <c r="R40" s="66"/>
      <c r="S40" s="66"/>
      <c r="T40" s="66"/>
      <c r="U40" s="67"/>
      <c r="V40" s="67"/>
      <c r="W40" s="66"/>
      <c r="X40" s="66"/>
      <c r="Y40" s="73">
        <f t="shared" si="1"/>
        <v>0</v>
      </c>
    </row>
    <row r="41" spans="1:25" s="34" customFormat="1" ht="64.5" customHeight="1">
      <c r="A41" s="35"/>
      <c r="B41" s="36" t="s">
        <v>73</v>
      </c>
      <c r="C41" s="37"/>
      <c r="D41" s="37">
        <v>8400000</v>
      </c>
      <c r="E41" s="47">
        <v>8400000</v>
      </c>
      <c r="F41" s="37"/>
      <c r="G41" s="38"/>
      <c r="H41" s="38">
        <v>1</v>
      </c>
      <c r="I41" s="37">
        <f t="shared" si="15"/>
        <v>8400000</v>
      </c>
      <c r="J41" s="38">
        <v>1</v>
      </c>
      <c r="K41" s="38">
        <v>5</v>
      </c>
      <c r="L41" s="36" t="s">
        <v>159</v>
      </c>
      <c r="M41" s="66"/>
      <c r="N41" s="66"/>
      <c r="O41" s="66"/>
      <c r="P41" s="66"/>
      <c r="Q41" s="66"/>
      <c r="R41" s="66"/>
      <c r="S41" s="66"/>
      <c r="T41" s="66"/>
      <c r="U41" s="67"/>
      <c r="V41" s="67"/>
      <c r="W41" s="66"/>
      <c r="X41" s="66"/>
      <c r="Y41" s="73">
        <f t="shared" si="1"/>
        <v>0</v>
      </c>
    </row>
    <row r="42" spans="1:25" s="34" customFormat="1" ht="87">
      <c r="A42" s="35"/>
      <c r="B42" s="36" t="s">
        <v>74</v>
      </c>
      <c r="C42" s="37"/>
      <c r="D42" s="37">
        <v>5980000</v>
      </c>
      <c r="E42" s="47">
        <v>5980000</v>
      </c>
      <c r="F42" s="37"/>
      <c r="G42" s="38"/>
      <c r="H42" s="38">
        <v>1</v>
      </c>
      <c r="I42" s="37">
        <f t="shared" si="15"/>
        <v>5980000</v>
      </c>
      <c r="J42" s="38">
        <v>1</v>
      </c>
      <c r="K42" s="38">
        <v>5</v>
      </c>
      <c r="L42" s="36" t="s">
        <v>144</v>
      </c>
      <c r="M42" s="66"/>
      <c r="N42" s="66"/>
      <c r="O42" s="66"/>
      <c r="P42" s="66"/>
      <c r="Q42" s="66"/>
      <c r="R42" s="66"/>
      <c r="S42" s="66"/>
      <c r="T42" s="66"/>
      <c r="U42" s="67"/>
      <c r="V42" s="67"/>
      <c r="W42" s="66"/>
      <c r="X42" s="66"/>
      <c r="Y42" s="73">
        <f t="shared" si="1"/>
        <v>0</v>
      </c>
    </row>
    <row r="43" spans="1:25" s="34" customFormat="1" ht="66.75" customHeight="1">
      <c r="A43" s="39"/>
      <c r="B43" s="36" t="s">
        <v>75</v>
      </c>
      <c r="C43" s="37"/>
      <c r="D43" s="37">
        <v>5000000</v>
      </c>
      <c r="E43" s="47">
        <v>5000000</v>
      </c>
      <c r="F43" s="41"/>
      <c r="G43" s="42"/>
      <c r="H43" s="38">
        <v>1</v>
      </c>
      <c r="I43" s="37">
        <f t="shared" si="15"/>
        <v>5000000</v>
      </c>
      <c r="J43" s="38">
        <v>1</v>
      </c>
      <c r="K43" s="38">
        <v>5</v>
      </c>
      <c r="L43" s="36" t="s">
        <v>144</v>
      </c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73">
        <f t="shared" si="1"/>
        <v>0</v>
      </c>
    </row>
    <row r="44" spans="1:25" s="34" customFormat="1" ht="66.75" customHeight="1">
      <c r="A44" s="35"/>
      <c r="B44" s="36" t="s">
        <v>76</v>
      </c>
      <c r="C44" s="37"/>
      <c r="D44" s="37">
        <v>1999800</v>
      </c>
      <c r="E44" s="47">
        <v>1999800</v>
      </c>
      <c r="F44" s="37"/>
      <c r="G44" s="38"/>
      <c r="H44" s="38">
        <v>1</v>
      </c>
      <c r="I44" s="37">
        <f t="shared" si="15"/>
        <v>1999800</v>
      </c>
      <c r="J44" s="38">
        <v>1</v>
      </c>
      <c r="K44" s="38">
        <v>5</v>
      </c>
      <c r="L44" s="36" t="s">
        <v>144</v>
      </c>
      <c r="M44" s="66"/>
      <c r="N44" s="66"/>
      <c r="O44" s="66"/>
      <c r="P44" s="66"/>
      <c r="Q44" s="66"/>
      <c r="R44" s="66"/>
      <c r="S44" s="66"/>
      <c r="T44" s="66"/>
      <c r="U44" s="67"/>
      <c r="V44" s="67"/>
      <c r="W44" s="66"/>
      <c r="X44" s="66"/>
      <c r="Y44" s="73">
        <f t="shared" si="1"/>
        <v>0</v>
      </c>
    </row>
    <row r="45" spans="1:25" s="34" customFormat="1" ht="87">
      <c r="A45" s="35"/>
      <c r="B45" s="36" t="s">
        <v>77</v>
      </c>
      <c r="C45" s="37"/>
      <c r="D45" s="37">
        <v>1984800</v>
      </c>
      <c r="E45" s="47">
        <v>1984800</v>
      </c>
      <c r="F45" s="37"/>
      <c r="G45" s="38"/>
      <c r="H45" s="38">
        <v>1</v>
      </c>
      <c r="I45" s="37">
        <f t="shared" si="15"/>
        <v>1984800</v>
      </c>
      <c r="J45" s="38">
        <v>1</v>
      </c>
      <c r="K45" s="38">
        <v>5</v>
      </c>
      <c r="L45" s="36" t="s">
        <v>144</v>
      </c>
      <c r="M45" s="66"/>
      <c r="N45" s="66"/>
      <c r="O45" s="66"/>
      <c r="P45" s="66"/>
      <c r="Q45" s="66"/>
      <c r="R45" s="66"/>
      <c r="S45" s="66"/>
      <c r="T45" s="66"/>
      <c r="U45" s="67"/>
      <c r="V45" s="67"/>
      <c r="W45" s="66"/>
      <c r="X45" s="66"/>
      <c r="Y45" s="73">
        <f t="shared" si="1"/>
        <v>0</v>
      </c>
    </row>
    <row r="46" spans="1:25" s="34" customFormat="1" ht="65.25" customHeight="1">
      <c r="A46" s="39"/>
      <c r="B46" s="36" t="s">
        <v>78</v>
      </c>
      <c r="C46" s="37"/>
      <c r="D46" s="37">
        <v>1992000</v>
      </c>
      <c r="E46" s="47">
        <v>1992000</v>
      </c>
      <c r="F46" s="41"/>
      <c r="G46" s="42"/>
      <c r="H46" s="38">
        <v>1</v>
      </c>
      <c r="I46" s="37">
        <f t="shared" si="15"/>
        <v>1992000</v>
      </c>
      <c r="J46" s="42">
        <v>2</v>
      </c>
      <c r="K46" s="42">
        <v>5</v>
      </c>
      <c r="L46" s="36" t="s">
        <v>154</v>
      </c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3">
        <f t="shared" si="1"/>
        <v>0</v>
      </c>
    </row>
    <row r="47" spans="1:25" s="34" customFormat="1" ht="87">
      <c r="A47" s="35"/>
      <c r="B47" s="36" t="s">
        <v>79</v>
      </c>
      <c r="C47" s="37"/>
      <c r="D47" s="37">
        <v>1965000</v>
      </c>
      <c r="E47" s="47">
        <v>1965000</v>
      </c>
      <c r="F47" s="37"/>
      <c r="G47" s="38"/>
      <c r="H47" s="38">
        <v>1</v>
      </c>
      <c r="I47" s="37">
        <f t="shared" si="15"/>
        <v>1965000</v>
      </c>
      <c r="J47" s="38">
        <v>2</v>
      </c>
      <c r="K47" s="38">
        <v>5</v>
      </c>
      <c r="L47" s="36" t="s">
        <v>154</v>
      </c>
      <c r="M47" s="66"/>
      <c r="N47" s="66"/>
      <c r="O47" s="66"/>
      <c r="P47" s="66"/>
      <c r="Q47" s="66"/>
      <c r="R47" s="66"/>
      <c r="S47" s="66"/>
      <c r="T47" s="66"/>
      <c r="U47" s="67"/>
      <c r="V47" s="67"/>
      <c r="W47" s="66"/>
      <c r="X47" s="66"/>
      <c r="Y47" s="73">
        <f t="shared" si="1"/>
        <v>0</v>
      </c>
    </row>
    <row r="48" spans="1:25" s="34" customFormat="1" ht="68.25" customHeight="1">
      <c r="A48" s="35"/>
      <c r="B48" s="36" t="s">
        <v>80</v>
      </c>
      <c r="C48" s="37"/>
      <c r="D48" s="37">
        <v>1262000</v>
      </c>
      <c r="E48" s="47">
        <v>1262000</v>
      </c>
      <c r="F48" s="37"/>
      <c r="G48" s="38"/>
      <c r="H48" s="38">
        <v>1</v>
      </c>
      <c r="I48" s="37">
        <f t="shared" si="15"/>
        <v>1262000</v>
      </c>
      <c r="J48" s="38">
        <v>2</v>
      </c>
      <c r="K48" s="38">
        <v>5</v>
      </c>
      <c r="L48" s="36" t="s">
        <v>154</v>
      </c>
      <c r="M48" s="66"/>
      <c r="N48" s="66"/>
      <c r="O48" s="66"/>
      <c r="P48" s="66"/>
      <c r="Q48" s="66"/>
      <c r="R48" s="66"/>
      <c r="S48" s="66"/>
      <c r="T48" s="66"/>
      <c r="U48" s="67"/>
      <c r="V48" s="67"/>
      <c r="W48" s="66"/>
      <c r="X48" s="66"/>
      <c r="Y48" s="73">
        <f t="shared" si="1"/>
        <v>0</v>
      </c>
    </row>
    <row r="49" spans="1:25" s="34" customFormat="1" ht="87">
      <c r="A49" s="35"/>
      <c r="B49" s="36" t="s">
        <v>81</v>
      </c>
      <c r="C49" s="37"/>
      <c r="D49" s="37">
        <v>14186000</v>
      </c>
      <c r="E49" s="47">
        <v>14186000</v>
      </c>
      <c r="F49" s="37"/>
      <c r="G49" s="38"/>
      <c r="H49" s="38">
        <v>1</v>
      </c>
      <c r="I49" s="37">
        <f t="shared" si="15"/>
        <v>14186000</v>
      </c>
      <c r="J49" s="38">
        <v>1</v>
      </c>
      <c r="K49" s="38">
        <v>5</v>
      </c>
      <c r="L49" s="36" t="s">
        <v>144</v>
      </c>
      <c r="M49" s="66"/>
      <c r="N49" s="66"/>
      <c r="O49" s="66"/>
      <c r="P49" s="66"/>
      <c r="Q49" s="66"/>
      <c r="R49" s="66"/>
      <c r="S49" s="66"/>
      <c r="T49" s="66"/>
      <c r="U49" s="67"/>
      <c r="V49" s="67"/>
      <c r="W49" s="66"/>
      <c r="X49" s="66"/>
      <c r="Y49" s="73">
        <f t="shared" si="1"/>
        <v>0</v>
      </c>
    </row>
    <row r="50" spans="1:25" s="34" customFormat="1" ht="72" customHeight="1">
      <c r="A50" s="39"/>
      <c r="B50" s="36" t="s">
        <v>82</v>
      </c>
      <c r="C50" s="37"/>
      <c r="D50" s="37">
        <v>6964000</v>
      </c>
      <c r="E50" s="47">
        <v>6964000</v>
      </c>
      <c r="F50" s="41"/>
      <c r="G50" s="42"/>
      <c r="H50" s="38">
        <v>1</v>
      </c>
      <c r="I50" s="37">
        <f t="shared" si="15"/>
        <v>6964000</v>
      </c>
      <c r="J50" s="42">
        <v>1</v>
      </c>
      <c r="K50" s="42">
        <v>5</v>
      </c>
      <c r="L50" s="36" t="s">
        <v>144</v>
      </c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73">
        <f t="shared" si="1"/>
        <v>0</v>
      </c>
    </row>
    <row r="51" spans="1:25" s="34" customFormat="1" ht="72" customHeight="1">
      <c r="A51" s="35"/>
      <c r="B51" s="36" t="s">
        <v>83</v>
      </c>
      <c r="C51" s="37"/>
      <c r="D51" s="37">
        <v>4504000</v>
      </c>
      <c r="E51" s="47">
        <v>4504000</v>
      </c>
      <c r="F51" s="37"/>
      <c r="G51" s="38"/>
      <c r="H51" s="38">
        <v>1</v>
      </c>
      <c r="I51" s="37">
        <f t="shared" si="15"/>
        <v>4504000</v>
      </c>
      <c r="J51" s="38">
        <v>2</v>
      </c>
      <c r="K51" s="38">
        <v>2</v>
      </c>
      <c r="L51" s="36" t="s">
        <v>155</v>
      </c>
      <c r="M51" s="66"/>
      <c r="N51" s="66"/>
      <c r="O51" s="66"/>
      <c r="P51" s="66"/>
      <c r="Q51" s="66"/>
      <c r="R51" s="66"/>
      <c r="S51" s="66"/>
      <c r="T51" s="66"/>
      <c r="U51" s="67"/>
      <c r="V51" s="67"/>
      <c r="W51" s="66"/>
      <c r="X51" s="66"/>
      <c r="Y51" s="73">
        <f t="shared" si="1"/>
        <v>0</v>
      </c>
    </row>
    <row r="52" spans="1:25" s="34" customFormat="1" ht="87">
      <c r="A52" s="35"/>
      <c r="B52" s="36" t="s">
        <v>84</v>
      </c>
      <c r="C52" s="37"/>
      <c r="D52" s="37">
        <v>8749000</v>
      </c>
      <c r="E52" s="47">
        <v>8749000</v>
      </c>
      <c r="F52" s="37"/>
      <c r="G52" s="38"/>
      <c r="H52" s="38">
        <v>1</v>
      </c>
      <c r="I52" s="37">
        <f>E52</f>
        <v>8749000</v>
      </c>
      <c r="J52" s="38">
        <v>1</v>
      </c>
      <c r="K52" s="38">
        <v>5</v>
      </c>
      <c r="L52" s="36" t="s">
        <v>144</v>
      </c>
      <c r="M52" s="66"/>
      <c r="N52" s="66"/>
      <c r="O52" s="66"/>
      <c r="P52" s="66"/>
      <c r="Q52" s="66"/>
      <c r="R52" s="66"/>
      <c r="S52" s="66"/>
      <c r="T52" s="66"/>
      <c r="U52" s="67"/>
      <c r="V52" s="67"/>
      <c r="W52" s="66"/>
      <c r="X52" s="66"/>
      <c r="Y52" s="73">
        <f t="shared" si="1"/>
        <v>0</v>
      </c>
    </row>
    <row r="53" spans="1:25" s="34" customFormat="1" ht="92.25" customHeight="1">
      <c r="A53" s="39"/>
      <c r="B53" s="36" t="s">
        <v>85</v>
      </c>
      <c r="C53" s="37"/>
      <c r="D53" s="37">
        <v>3080000</v>
      </c>
      <c r="E53" s="47">
        <v>3080000</v>
      </c>
      <c r="F53" s="41"/>
      <c r="G53" s="42"/>
      <c r="H53" s="38">
        <v>1</v>
      </c>
      <c r="I53" s="41">
        <f>E53</f>
        <v>3080000</v>
      </c>
      <c r="J53" s="42">
        <v>1</v>
      </c>
      <c r="K53" s="42">
        <v>5</v>
      </c>
      <c r="L53" s="36" t="s">
        <v>150</v>
      </c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73">
        <f t="shared" si="1"/>
        <v>0</v>
      </c>
    </row>
    <row r="54" spans="1:25" s="34" customFormat="1" ht="87">
      <c r="A54" s="35"/>
      <c r="B54" s="36" t="s">
        <v>86</v>
      </c>
      <c r="C54" s="37"/>
      <c r="D54" s="37">
        <v>1827000</v>
      </c>
      <c r="E54" s="47">
        <v>1827000</v>
      </c>
      <c r="F54" s="37"/>
      <c r="G54" s="38"/>
      <c r="H54" s="38">
        <v>1</v>
      </c>
      <c r="I54" s="37"/>
      <c r="J54" s="38" t="s">
        <v>4</v>
      </c>
      <c r="K54" s="38"/>
      <c r="L54" s="36" t="s">
        <v>151</v>
      </c>
      <c r="M54" s="66"/>
      <c r="N54" s="66"/>
      <c r="O54" s="66">
        <v>1820000</v>
      </c>
      <c r="P54" s="66"/>
      <c r="Q54" s="66"/>
      <c r="R54" s="66"/>
      <c r="S54" s="66"/>
      <c r="T54" s="66"/>
      <c r="U54" s="67"/>
      <c r="V54" s="67"/>
      <c r="W54" s="66">
        <f>E54-O54</f>
        <v>7000</v>
      </c>
      <c r="X54" s="66"/>
      <c r="Y54" s="73">
        <f t="shared" si="1"/>
        <v>0</v>
      </c>
    </row>
    <row r="55" spans="1:25" s="34" customFormat="1" ht="94.5" customHeight="1">
      <c r="A55" s="35"/>
      <c r="B55" s="36" t="s">
        <v>87</v>
      </c>
      <c r="C55" s="37"/>
      <c r="D55" s="37">
        <v>1674000</v>
      </c>
      <c r="E55" s="47">
        <v>1674000</v>
      </c>
      <c r="F55" s="37"/>
      <c r="G55" s="38"/>
      <c r="H55" s="38">
        <v>1</v>
      </c>
      <c r="I55" s="37"/>
      <c r="J55" s="38" t="s">
        <v>4</v>
      </c>
      <c r="K55" s="38"/>
      <c r="L55" s="36" t="s">
        <v>151</v>
      </c>
      <c r="M55" s="66"/>
      <c r="N55" s="66"/>
      <c r="O55" s="66">
        <v>1669000</v>
      </c>
      <c r="P55" s="66"/>
      <c r="Q55" s="66"/>
      <c r="R55" s="66"/>
      <c r="S55" s="66"/>
      <c r="T55" s="66"/>
      <c r="U55" s="67"/>
      <c r="V55" s="67"/>
      <c r="W55" s="66">
        <f>E55-O55</f>
        <v>5000</v>
      </c>
      <c r="X55" s="66"/>
      <c r="Y55" s="73">
        <f t="shared" si="1"/>
        <v>0</v>
      </c>
    </row>
    <row r="56" spans="1:25" s="34" customFormat="1" ht="87">
      <c r="A56" s="35"/>
      <c r="B56" s="36" t="s">
        <v>88</v>
      </c>
      <c r="C56" s="37"/>
      <c r="D56" s="37">
        <v>14223000</v>
      </c>
      <c r="E56" s="47">
        <v>14223000</v>
      </c>
      <c r="F56" s="37"/>
      <c r="G56" s="38"/>
      <c r="H56" s="38">
        <v>1</v>
      </c>
      <c r="I56" s="37">
        <f>E56</f>
        <v>14223000</v>
      </c>
      <c r="J56" s="38">
        <v>2</v>
      </c>
      <c r="K56" s="38">
        <v>5</v>
      </c>
      <c r="L56" s="36" t="s">
        <v>145</v>
      </c>
      <c r="M56" s="66"/>
      <c r="N56" s="66"/>
      <c r="O56" s="66"/>
      <c r="P56" s="66"/>
      <c r="Q56" s="66"/>
      <c r="R56" s="66"/>
      <c r="S56" s="66"/>
      <c r="T56" s="66"/>
      <c r="U56" s="67"/>
      <c r="V56" s="67"/>
      <c r="W56" s="66"/>
      <c r="X56" s="66"/>
      <c r="Y56" s="73">
        <f t="shared" si="1"/>
        <v>0</v>
      </c>
    </row>
    <row r="57" spans="1:25" s="34" customFormat="1" ht="87.75" customHeight="1">
      <c r="A57" s="39"/>
      <c r="B57" s="36" t="s">
        <v>89</v>
      </c>
      <c r="C57" s="37"/>
      <c r="D57" s="37">
        <v>2681000</v>
      </c>
      <c r="E57" s="47">
        <v>2681000</v>
      </c>
      <c r="F57" s="41"/>
      <c r="G57" s="42"/>
      <c r="H57" s="38">
        <v>1</v>
      </c>
      <c r="I57" s="41"/>
      <c r="J57" s="38" t="s">
        <v>4</v>
      </c>
      <c r="K57" s="42"/>
      <c r="L57" s="36" t="s">
        <v>151</v>
      </c>
      <c r="M57" s="68"/>
      <c r="N57" s="68"/>
      <c r="O57" s="68">
        <v>2476000</v>
      </c>
      <c r="P57" s="68"/>
      <c r="Q57" s="68"/>
      <c r="R57" s="68"/>
      <c r="S57" s="68"/>
      <c r="T57" s="68"/>
      <c r="U57" s="68"/>
      <c r="V57" s="68"/>
      <c r="W57" s="68">
        <f>E57-O57</f>
        <v>205000</v>
      </c>
      <c r="X57" s="68"/>
      <c r="Y57" s="73">
        <f t="shared" si="1"/>
        <v>0</v>
      </c>
    </row>
    <row r="58" spans="1:25" s="34" customFormat="1" ht="72.75" customHeight="1">
      <c r="A58" s="35"/>
      <c r="B58" s="36" t="s">
        <v>136</v>
      </c>
      <c r="C58" s="37"/>
      <c r="D58" s="37">
        <v>1635000</v>
      </c>
      <c r="E58" s="47">
        <v>1635000</v>
      </c>
      <c r="F58" s="37"/>
      <c r="G58" s="38"/>
      <c r="H58" s="38">
        <v>1</v>
      </c>
      <c r="I58" s="37"/>
      <c r="J58" s="38" t="s">
        <v>4</v>
      </c>
      <c r="K58" s="38"/>
      <c r="L58" s="36" t="s">
        <v>151</v>
      </c>
      <c r="M58" s="66"/>
      <c r="N58" s="66"/>
      <c r="O58" s="66">
        <v>1330000</v>
      </c>
      <c r="P58" s="66"/>
      <c r="Q58" s="66"/>
      <c r="R58" s="66"/>
      <c r="S58" s="66"/>
      <c r="T58" s="66"/>
      <c r="U58" s="67"/>
      <c r="V58" s="67"/>
      <c r="W58" s="66">
        <f>E58-O58</f>
        <v>305000</v>
      </c>
      <c r="X58" s="66"/>
      <c r="Y58" s="73">
        <f t="shared" si="1"/>
        <v>0</v>
      </c>
    </row>
    <row r="59" spans="1:25" s="34" customFormat="1" ht="130.5">
      <c r="A59" s="35"/>
      <c r="B59" s="36" t="s">
        <v>135</v>
      </c>
      <c r="C59" s="37"/>
      <c r="D59" s="37">
        <v>1310000</v>
      </c>
      <c r="E59" s="47">
        <v>1310000</v>
      </c>
      <c r="F59" s="37"/>
      <c r="G59" s="38"/>
      <c r="H59" s="38">
        <v>1</v>
      </c>
      <c r="I59" s="37">
        <f t="shared" ref="I59:I82" si="16">E59</f>
        <v>1310000</v>
      </c>
      <c r="J59" s="38">
        <v>1</v>
      </c>
      <c r="K59" s="38">
        <v>5</v>
      </c>
      <c r="L59" s="36" t="s">
        <v>150</v>
      </c>
      <c r="M59" s="66"/>
      <c r="N59" s="66"/>
      <c r="O59" s="66"/>
      <c r="P59" s="66"/>
      <c r="Q59" s="66"/>
      <c r="R59" s="66"/>
      <c r="S59" s="66"/>
      <c r="T59" s="66"/>
      <c r="U59" s="67"/>
      <c r="V59" s="67"/>
      <c r="W59" s="66"/>
      <c r="X59" s="66"/>
      <c r="Y59" s="73">
        <f t="shared" si="1"/>
        <v>0</v>
      </c>
    </row>
    <row r="60" spans="1:25" s="34" customFormat="1" ht="93.75" customHeight="1">
      <c r="A60" s="39"/>
      <c r="B60" s="36" t="s">
        <v>90</v>
      </c>
      <c r="C60" s="37"/>
      <c r="D60" s="37">
        <v>4549000</v>
      </c>
      <c r="E60" s="47">
        <v>4549000</v>
      </c>
      <c r="F60" s="41"/>
      <c r="G60" s="42"/>
      <c r="H60" s="38">
        <v>1</v>
      </c>
      <c r="I60" s="41">
        <f t="shared" si="16"/>
        <v>4549000</v>
      </c>
      <c r="J60" s="42">
        <v>1</v>
      </c>
      <c r="K60" s="42">
        <v>5</v>
      </c>
      <c r="L60" s="40" t="s">
        <v>154</v>
      </c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73">
        <f t="shared" si="1"/>
        <v>0</v>
      </c>
    </row>
    <row r="61" spans="1:25" s="34" customFormat="1" ht="108.75">
      <c r="A61" s="35"/>
      <c r="B61" s="36" t="s">
        <v>91</v>
      </c>
      <c r="C61" s="37"/>
      <c r="D61" s="37">
        <v>2160000</v>
      </c>
      <c r="E61" s="47">
        <v>2160000</v>
      </c>
      <c r="F61" s="37"/>
      <c r="G61" s="38"/>
      <c r="H61" s="38">
        <v>1</v>
      </c>
      <c r="I61" s="37">
        <f t="shared" si="16"/>
        <v>2160000</v>
      </c>
      <c r="J61" s="38">
        <v>1</v>
      </c>
      <c r="K61" s="38">
        <v>5</v>
      </c>
      <c r="L61" s="36" t="s">
        <v>145</v>
      </c>
      <c r="M61" s="66"/>
      <c r="N61" s="66"/>
      <c r="O61" s="66"/>
      <c r="P61" s="66"/>
      <c r="Q61" s="66"/>
      <c r="R61" s="66"/>
      <c r="S61" s="66"/>
      <c r="T61" s="66"/>
      <c r="U61" s="67"/>
      <c r="V61" s="67"/>
      <c r="W61" s="66"/>
      <c r="X61" s="66"/>
      <c r="Y61" s="73">
        <f t="shared" si="1"/>
        <v>0</v>
      </c>
    </row>
    <row r="62" spans="1:25" s="34" customFormat="1" ht="114.75" customHeight="1">
      <c r="A62" s="35"/>
      <c r="B62" s="36" t="s">
        <v>92</v>
      </c>
      <c r="C62" s="37"/>
      <c r="D62" s="37">
        <v>2167000</v>
      </c>
      <c r="E62" s="47">
        <v>2167000</v>
      </c>
      <c r="F62" s="37"/>
      <c r="G62" s="38"/>
      <c r="H62" s="38">
        <v>1</v>
      </c>
      <c r="I62" s="37">
        <f t="shared" si="16"/>
        <v>2167000</v>
      </c>
      <c r="J62" s="38">
        <v>2</v>
      </c>
      <c r="K62" s="38">
        <v>5</v>
      </c>
      <c r="L62" s="36" t="s">
        <v>155</v>
      </c>
      <c r="M62" s="66"/>
      <c r="N62" s="66"/>
      <c r="O62" s="66"/>
      <c r="P62" s="66"/>
      <c r="Q62" s="66"/>
      <c r="R62" s="66"/>
      <c r="S62" s="66"/>
      <c r="T62" s="66"/>
      <c r="U62" s="67"/>
      <c r="V62" s="67"/>
      <c r="W62" s="66"/>
      <c r="X62" s="66"/>
      <c r="Y62" s="73">
        <f t="shared" si="1"/>
        <v>0</v>
      </c>
    </row>
    <row r="63" spans="1:25" s="34" customFormat="1" ht="87">
      <c r="A63" s="35"/>
      <c r="B63" s="36" t="s">
        <v>93</v>
      </c>
      <c r="C63" s="37"/>
      <c r="D63" s="37">
        <v>1442000</v>
      </c>
      <c r="E63" s="47">
        <v>1442000</v>
      </c>
      <c r="F63" s="37"/>
      <c r="G63" s="38"/>
      <c r="H63" s="38">
        <v>1</v>
      </c>
      <c r="I63" s="37">
        <f t="shared" si="16"/>
        <v>1442000</v>
      </c>
      <c r="J63" s="38">
        <v>1</v>
      </c>
      <c r="K63" s="38">
        <v>5</v>
      </c>
      <c r="L63" s="36" t="s">
        <v>144</v>
      </c>
      <c r="M63" s="66"/>
      <c r="N63" s="66"/>
      <c r="O63" s="66"/>
      <c r="P63" s="66"/>
      <c r="Q63" s="66"/>
      <c r="R63" s="66"/>
      <c r="S63" s="66"/>
      <c r="T63" s="66"/>
      <c r="U63" s="67"/>
      <c r="V63" s="67"/>
      <c r="W63" s="66"/>
      <c r="X63" s="66"/>
      <c r="Y63" s="73">
        <f t="shared" si="1"/>
        <v>0</v>
      </c>
    </row>
    <row r="64" spans="1:25" s="34" customFormat="1" ht="87">
      <c r="A64" s="35"/>
      <c r="B64" s="36" t="s">
        <v>94</v>
      </c>
      <c r="C64" s="37"/>
      <c r="D64" s="37">
        <v>7012000</v>
      </c>
      <c r="E64" s="47">
        <v>7012000</v>
      </c>
      <c r="F64" s="37"/>
      <c r="G64" s="38"/>
      <c r="H64" s="38">
        <v>1</v>
      </c>
      <c r="I64" s="37">
        <f t="shared" si="16"/>
        <v>7012000</v>
      </c>
      <c r="J64" s="38">
        <v>2</v>
      </c>
      <c r="K64" s="38">
        <v>5</v>
      </c>
      <c r="L64" s="36" t="s">
        <v>154</v>
      </c>
      <c r="M64" s="66"/>
      <c r="N64" s="66"/>
      <c r="O64" s="66"/>
      <c r="P64" s="66"/>
      <c r="Q64" s="66"/>
      <c r="R64" s="66"/>
      <c r="S64" s="66"/>
      <c r="T64" s="66"/>
      <c r="U64" s="67"/>
      <c r="V64" s="67"/>
      <c r="W64" s="66"/>
      <c r="X64" s="66"/>
      <c r="Y64" s="73">
        <f t="shared" si="1"/>
        <v>0</v>
      </c>
    </row>
    <row r="65" spans="1:25" s="34" customFormat="1" ht="66" customHeight="1">
      <c r="A65" s="39"/>
      <c r="B65" s="36" t="s">
        <v>95</v>
      </c>
      <c r="C65" s="37"/>
      <c r="D65" s="37">
        <v>1612000</v>
      </c>
      <c r="E65" s="47">
        <v>1612000</v>
      </c>
      <c r="F65" s="41"/>
      <c r="G65" s="42"/>
      <c r="H65" s="38">
        <v>1</v>
      </c>
      <c r="I65" s="41">
        <f t="shared" si="16"/>
        <v>1612000</v>
      </c>
      <c r="J65" s="42">
        <v>2</v>
      </c>
      <c r="K65" s="42">
        <v>5</v>
      </c>
      <c r="L65" s="36" t="s">
        <v>154</v>
      </c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73">
        <f t="shared" si="1"/>
        <v>0</v>
      </c>
    </row>
    <row r="66" spans="1:25" s="34" customFormat="1" ht="66" customHeight="1">
      <c r="A66" s="35"/>
      <c r="B66" s="36" t="s">
        <v>96</v>
      </c>
      <c r="C66" s="37"/>
      <c r="D66" s="37">
        <v>13000000</v>
      </c>
      <c r="E66" s="47">
        <v>13000000</v>
      </c>
      <c r="F66" s="37"/>
      <c r="G66" s="38"/>
      <c r="H66" s="38">
        <v>1</v>
      </c>
      <c r="I66" s="37">
        <f t="shared" si="16"/>
        <v>13000000</v>
      </c>
      <c r="J66" s="38">
        <v>1</v>
      </c>
      <c r="K66" s="38">
        <v>5</v>
      </c>
      <c r="L66" s="36" t="s">
        <v>144</v>
      </c>
      <c r="M66" s="66"/>
      <c r="N66" s="66"/>
      <c r="O66" s="66"/>
      <c r="P66" s="66"/>
      <c r="Q66" s="66"/>
      <c r="R66" s="66"/>
      <c r="S66" s="66"/>
      <c r="T66" s="66"/>
      <c r="U66" s="67"/>
      <c r="V66" s="67"/>
      <c r="W66" s="66"/>
      <c r="X66" s="66"/>
      <c r="Y66" s="73">
        <f t="shared" si="1"/>
        <v>0</v>
      </c>
    </row>
    <row r="67" spans="1:25" s="34" customFormat="1" ht="108.75">
      <c r="A67" s="35"/>
      <c r="B67" s="36" t="s">
        <v>97</v>
      </c>
      <c r="C67" s="37"/>
      <c r="D67" s="37">
        <v>7148000</v>
      </c>
      <c r="E67" s="47">
        <v>7148000</v>
      </c>
      <c r="F67" s="37"/>
      <c r="G67" s="38"/>
      <c r="H67" s="38">
        <v>1</v>
      </c>
      <c r="I67" s="37">
        <f t="shared" si="16"/>
        <v>7148000</v>
      </c>
      <c r="J67" s="38">
        <v>1</v>
      </c>
      <c r="K67" s="38">
        <v>5</v>
      </c>
      <c r="L67" s="36" t="s">
        <v>144</v>
      </c>
      <c r="M67" s="66"/>
      <c r="N67" s="66"/>
      <c r="O67" s="66"/>
      <c r="P67" s="66"/>
      <c r="Q67" s="66"/>
      <c r="R67" s="66"/>
      <c r="S67" s="66"/>
      <c r="T67" s="66"/>
      <c r="U67" s="67"/>
      <c r="V67" s="67"/>
      <c r="W67" s="66"/>
      <c r="X67" s="66"/>
      <c r="Y67" s="73">
        <f t="shared" si="1"/>
        <v>0</v>
      </c>
    </row>
    <row r="68" spans="1:25" s="34" customFormat="1" ht="93" customHeight="1">
      <c r="A68" s="39"/>
      <c r="B68" s="36" t="s">
        <v>98</v>
      </c>
      <c r="C68" s="37"/>
      <c r="D68" s="37">
        <v>7210000</v>
      </c>
      <c r="E68" s="47">
        <v>7210000</v>
      </c>
      <c r="F68" s="41"/>
      <c r="G68" s="42"/>
      <c r="H68" s="38">
        <v>1</v>
      </c>
      <c r="I68" s="41">
        <f t="shared" si="16"/>
        <v>7210000</v>
      </c>
      <c r="J68" s="42">
        <v>1</v>
      </c>
      <c r="K68" s="42">
        <v>5</v>
      </c>
      <c r="L68" s="36" t="s">
        <v>144</v>
      </c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73">
        <f t="shared" si="1"/>
        <v>0</v>
      </c>
    </row>
    <row r="69" spans="1:25" s="34" customFormat="1" ht="50.25" customHeight="1">
      <c r="A69" s="35"/>
      <c r="B69" s="36" t="s">
        <v>99</v>
      </c>
      <c r="C69" s="37"/>
      <c r="D69" s="37">
        <v>1530000</v>
      </c>
      <c r="E69" s="47">
        <v>1530000</v>
      </c>
      <c r="F69" s="37"/>
      <c r="G69" s="38"/>
      <c r="H69" s="38">
        <v>1</v>
      </c>
      <c r="I69" s="37">
        <f t="shared" si="16"/>
        <v>1530000</v>
      </c>
      <c r="J69" s="38">
        <v>1</v>
      </c>
      <c r="K69" s="38">
        <v>5</v>
      </c>
      <c r="L69" s="36" t="s">
        <v>154</v>
      </c>
      <c r="M69" s="66"/>
      <c r="N69" s="66"/>
      <c r="O69" s="66"/>
      <c r="P69" s="66"/>
      <c r="Q69" s="66"/>
      <c r="R69" s="66"/>
      <c r="S69" s="66"/>
      <c r="T69" s="66"/>
      <c r="U69" s="67"/>
      <c r="V69" s="67"/>
      <c r="W69" s="66"/>
      <c r="X69" s="66"/>
      <c r="Y69" s="73">
        <f t="shared" si="1"/>
        <v>0</v>
      </c>
    </row>
    <row r="70" spans="1:25" s="34" customFormat="1" ht="68.25" customHeight="1">
      <c r="A70" s="35"/>
      <c r="B70" s="36" t="s">
        <v>100</v>
      </c>
      <c r="C70" s="37"/>
      <c r="D70" s="37">
        <v>5556000</v>
      </c>
      <c r="E70" s="47">
        <v>5556000</v>
      </c>
      <c r="F70" s="37"/>
      <c r="G70" s="38"/>
      <c r="H70" s="38">
        <v>1</v>
      </c>
      <c r="I70" s="37">
        <f t="shared" si="16"/>
        <v>5556000</v>
      </c>
      <c r="J70" s="38">
        <v>1</v>
      </c>
      <c r="K70" s="38">
        <v>5</v>
      </c>
      <c r="L70" s="36" t="s">
        <v>154</v>
      </c>
      <c r="M70" s="66"/>
      <c r="N70" s="66"/>
      <c r="O70" s="66"/>
      <c r="P70" s="66"/>
      <c r="Q70" s="66"/>
      <c r="R70" s="66"/>
      <c r="S70" s="66"/>
      <c r="T70" s="66"/>
      <c r="U70" s="67"/>
      <c r="V70" s="67"/>
      <c r="W70" s="66"/>
      <c r="X70" s="66"/>
      <c r="Y70" s="73">
        <f t="shared" si="1"/>
        <v>0</v>
      </c>
    </row>
    <row r="71" spans="1:25" s="34" customFormat="1" ht="91.5" customHeight="1">
      <c r="A71" s="35"/>
      <c r="B71" s="36" t="s">
        <v>101</v>
      </c>
      <c r="C71" s="37"/>
      <c r="D71" s="37">
        <v>1859000</v>
      </c>
      <c r="E71" s="47">
        <v>1859000</v>
      </c>
      <c r="F71" s="37"/>
      <c r="G71" s="38"/>
      <c r="H71" s="38">
        <v>1</v>
      </c>
      <c r="I71" s="37">
        <f t="shared" si="16"/>
        <v>1859000</v>
      </c>
      <c r="J71" s="38">
        <v>1</v>
      </c>
      <c r="K71" s="38">
        <v>5</v>
      </c>
      <c r="L71" s="36" t="s">
        <v>144</v>
      </c>
      <c r="M71" s="66"/>
      <c r="N71" s="66"/>
      <c r="O71" s="66"/>
      <c r="P71" s="66"/>
      <c r="Q71" s="66"/>
      <c r="R71" s="66"/>
      <c r="S71" s="66"/>
      <c r="T71" s="66"/>
      <c r="U71" s="67"/>
      <c r="V71" s="67"/>
      <c r="W71" s="66"/>
      <c r="X71" s="66"/>
      <c r="Y71" s="73">
        <f t="shared" si="1"/>
        <v>0</v>
      </c>
    </row>
    <row r="72" spans="1:25" s="34" customFormat="1" ht="71.25" customHeight="1">
      <c r="A72" s="39"/>
      <c r="B72" s="36" t="s">
        <v>102</v>
      </c>
      <c r="C72" s="37"/>
      <c r="D72" s="37">
        <v>5121000</v>
      </c>
      <c r="E72" s="47">
        <v>5121000</v>
      </c>
      <c r="F72" s="41"/>
      <c r="G72" s="42"/>
      <c r="H72" s="38">
        <v>1</v>
      </c>
      <c r="I72" s="41">
        <f t="shared" si="16"/>
        <v>5121000</v>
      </c>
      <c r="J72" s="42">
        <v>1</v>
      </c>
      <c r="K72" s="42">
        <v>5</v>
      </c>
      <c r="L72" s="36" t="s">
        <v>152</v>
      </c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73">
        <f t="shared" ref="Y72:Y98" si="17">E72-I72-M72-N72-O72-P72-Q72-R72-S72-T72-U72-V72-W72</f>
        <v>0</v>
      </c>
    </row>
    <row r="73" spans="1:25" s="34" customFormat="1" ht="71.25" customHeight="1">
      <c r="A73" s="35"/>
      <c r="B73" s="36" t="s">
        <v>103</v>
      </c>
      <c r="C73" s="37"/>
      <c r="D73" s="37">
        <v>7077000</v>
      </c>
      <c r="E73" s="47">
        <v>7077000</v>
      </c>
      <c r="F73" s="37"/>
      <c r="G73" s="38"/>
      <c r="H73" s="38">
        <v>1</v>
      </c>
      <c r="I73" s="37">
        <f t="shared" si="16"/>
        <v>7077000</v>
      </c>
      <c r="J73" s="38">
        <v>2</v>
      </c>
      <c r="K73" s="38">
        <v>5</v>
      </c>
      <c r="L73" s="36" t="s">
        <v>145</v>
      </c>
      <c r="M73" s="66"/>
      <c r="N73" s="66"/>
      <c r="O73" s="66"/>
      <c r="P73" s="66"/>
      <c r="Q73" s="66"/>
      <c r="R73" s="66"/>
      <c r="S73" s="66"/>
      <c r="T73" s="66"/>
      <c r="U73" s="67"/>
      <c r="V73" s="67"/>
      <c r="W73" s="66"/>
      <c r="X73" s="66"/>
      <c r="Y73" s="73">
        <f t="shared" si="17"/>
        <v>0</v>
      </c>
    </row>
    <row r="74" spans="1:25" s="34" customFormat="1" ht="87">
      <c r="A74" s="35"/>
      <c r="B74" s="36" t="s">
        <v>104</v>
      </c>
      <c r="C74" s="37"/>
      <c r="D74" s="37">
        <v>6758000</v>
      </c>
      <c r="E74" s="47">
        <v>6758000</v>
      </c>
      <c r="F74" s="37"/>
      <c r="G74" s="38"/>
      <c r="H74" s="38">
        <v>1</v>
      </c>
      <c r="I74" s="37">
        <f t="shared" si="16"/>
        <v>6758000</v>
      </c>
      <c r="J74" s="38">
        <v>2</v>
      </c>
      <c r="K74" s="38">
        <v>5</v>
      </c>
      <c r="L74" s="36" t="s">
        <v>145</v>
      </c>
      <c r="M74" s="66"/>
      <c r="N74" s="66"/>
      <c r="O74" s="66"/>
      <c r="P74" s="66"/>
      <c r="Q74" s="66"/>
      <c r="R74" s="66"/>
      <c r="S74" s="66"/>
      <c r="T74" s="66"/>
      <c r="U74" s="67"/>
      <c r="V74" s="67"/>
      <c r="W74" s="66"/>
      <c r="X74" s="66"/>
      <c r="Y74" s="73">
        <f t="shared" si="17"/>
        <v>0</v>
      </c>
    </row>
    <row r="75" spans="1:25" s="34" customFormat="1" ht="63.75" customHeight="1">
      <c r="A75" s="39"/>
      <c r="B75" s="36" t="s">
        <v>105</v>
      </c>
      <c r="C75" s="37"/>
      <c r="D75" s="37">
        <v>8608000</v>
      </c>
      <c r="E75" s="47">
        <v>8608000</v>
      </c>
      <c r="F75" s="41"/>
      <c r="G75" s="42"/>
      <c r="H75" s="38">
        <v>1</v>
      </c>
      <c r="I75" s="41">
        <f t="shared" si="16"/>
        <v>8608000</v>
      </c>
      <c r="J75" s="42">
        <v>1</v>
      </c>
      <c r="K75" s="42">
        <v>5</v>
      </c>
      <c r="L75" s="36" t="s">
        <v>144</v>
      </c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73">
        <f t="shared" si="17"/>
        <v>0</v>
      </c>
    </row>
    <row r="76" spans="1:25" s="34" customFormat="1" ht="108.75">
      <c r="A76" s="35"/>
      <c r="B76" s="36" t="s">
        <v>106</v>
      </c>
      <c r="C76" s="37"/>
      <c r="D76" s="37">
        <v>3466000</v>
      </c>
      <c r="E76" s="47">
        <v>3466000</v>
      </c>
      <c r="F76" s="37"/>
      <c r="G76" s="38"/>
      <c r="H76" s="38">
        <v>1</v>
      </c>
      <c r="I76" s="37">
        <f t="shared" si="16"/>
        <v>3466000</v>
      </c>
      <c r="J76" s="38">
        <v>1</v>
      </c>
      <c r="K76" s="38">
        <v>5</v>
      </c>
      <c r="L76" s="36" t="s">
        <v>148</v>
      </c>
      <c r="M76" s="66"/>
      <c r="N76" s="66"/>
      <c r="O76" s="66"/>
      <c r="P76" s="66"/>
      <c r="Q76" s="66"/>
      <c r="R76" s="66"/>
      <c r="S76" s="66"/>
      <c r="T76" s="66"/>
      <c r="U76" s="67"/>
      <c r="V76" s="67"/>
      <c r="W76" s="66"/>
      <c r="X76" s="66"/>
      <c r="Y76" s="73">
        <f t="shared" si="17"/>
        <v>0</v>
      </c>
    </row>
    <row r="77" spans="1:25" s="34" customFormat="1" ht="68.25" customHeight="1">
      <c r="A77" s="35"/>
      <c r="B77" s="36" t="s">
        <v>107</v>
      </c>
      <c r="C77" s="37"/>
      <c r="D77" s="37">
        <v>7419000</v>
      </c>
      <c r="E77" s="47">
        <v>7419000</v>
      </c>
      <c r="F77" s="37"/>
      <c r="G77" s="38"/>
      <c r="H77" s="38">
        <v>1</v>
      </c>
      <c r="I77" s="37">
        <f t="shared" si="16"/>
        <v>7419000</v>
      </c>
      <c r="J77" s="38">
        <v>1</v>
      </c>
      <c r="K77" s="38">
        <v>5</v>
      </c>
      <c r="L77" s="36" t="s">
        <v>150</v>
      </c>
      <c r="M77" s="66"/>
      <c r="N77" s="66"/>
      <c r="O77" s="66"/>
      <c r="P77" s="66"/>
      <c r="Q77" s="66"/>
      <c r="R77" s="66"/>
      <c r="S77" s="66"/>
      <c r="T77" s="66"/>
      <c r="U77" s="67"/>
      <c r="V77" s="67"/>
      <c r="W77" s="66"/>
      <c r="X77" s="66"/>
      <c r="Y77" s="73">
        <f t="shared" si="17"/>
        <v>0</v>
      </c>
    </row>
    <row r="78" spans="1:25" s="34" customFormat="1" ht="65.25">
      <c r="A78" s="35"/>
      <c r="B78" s="36" t="s">
        <v>108</v>
      </c>
      <c r="C78" s="37"/>
      <c r="D78" s="37">
        <v>2110000</v>
      </c>
      <c r="E78" s="47">
        <v>2110000</v>
      </c>
      <c r="F78" s="37"/>
      <c r="G78" s="38"/>
      <c r="H78" s="38">
        <v>1</v>
      </c>
      <c r="I78" s="37">
        <f t="shared" si="16"/>
        <v>2110000</v>
      </c>
      <c r="J78" s="38">
        <v>1</v>
      </c>
      <c r="K78" s="38">
        <v>5</v>
      </c>
      <c r="L78" s="36" t="s">
        <v>155</v>
      </c>
      <c r="M78" s="66"/>
      <c r="N78" s="66"/>
      <c r="O78" s="66"/>
      <c r="P78" s="66"/>
      <c r="Q78" s="66"/>
      <c r="R78" s="66"/>
      <c r="S78" s="66"/>
      <c r="T78" s="66"/>
      <c r="U78" s="67"/>
      <c r="V78" s="67"/>
      <c r="W78" s="66"/>
      <c r="X78" s="66"/>
      <c r="Y78" s="73">
        <f t="shared" si="17"/>
        <v>0</v>
      </c>
    </row>
    <row r="79" spans="1:25" s="34" customFormat="1" ht="77.25" customHeight="1">
      <c r="A79" s="39"/>
      <c r="B79" s="36" t="s">
        <v>109</v>
      </c>
      <c r="C79" s="37"/>
      <c r="D79" s="37">
        <v>7290000</v>
      </c>
      <c r="E79" s="47">
        <v>7290000</v>
      </c>
      <c r="F79" s="41"/>
      <c r="G79" s="42"/>
      <c r="H79" s="38">
        <v>1</v>
      </c>
      <c r="I79" s="37">
        <f t="shared" si="16"/>
        <v>7290000</v>
      </c>
      <c r="J79" s="38">
        <v>1</v>
      </c>
      <c r="K79" s="38">
        <v>5</v>
      </c>
      <c r="L79" s="36" t="s">
        <v>155</v>
      </c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73">
        <f t="shared" si="17"/>
        <v>0</v>
      </c>
    </row>
    <row r="80" spans="1:25" s="34" customFormat="1" ht="65.25" customHeight="1">
      <c r="A80" s="35"/>
      <c r="B80" s="36" t="s">
        <v>110</v>
      </c>
      <c r="C80" s="37"/>
      <c r="D80" s="37">
        <v>6400000</v>
      </c>
      <c r="E80" s="47">
        <v>6400000</v>
      </c>
      <c r="F80" s="37"/>
      <c r="G80" s="38"/>
      <c r="H80" s="38">
        <v>1</v>
      </c>
      <c r="I80" s="37">
        <f t="shared" si="16"/>
        <v>6400000</v>
      </c>
      <c r="J80" s="38">
        <v>1</v>
      </c>
      <c r="K80" s="38">
        <v>5</v>
      </c>
      <c r="L80" s="36" t="s">
        <v>155</v>
      </c>
      <c r="M80" s="66"/>
      <c r="N80" s="66"/>
      <c r="O80" s="66"/>
      <c r="P80" s="66"/>
      <c r="Q80" s="66"/>
      <c r="R80" s="66"/>
      <c r="S80" s="66"/>
      <c r="T80" s="66"/>
      <c r="U80" s="67"/>
      <c r="V80" s="67"/>
      <c r="W80" s="66"/>
      <c r="X80" s="66"/>
      <c r="Y80" s="73">
        <f t="shared" si="17"/>
        <v>0</v>
      </c>
    </row>
    <row r="81" spans="1:25" s="34" customFormat="1" ht="65.25">
      <c r="A81" s="35"/>
      <c r="B81" s="36" t="s">
        <v>111</v>
      </c>
      <c r="C81" s="37"/>
      <c r="D81" s="37">
        <v>1899000</v>
      </c>
      <c r="E81" s="47">
        <v>1899000</v>
      </c>
      <c r="F81" s="37"/>
      <c r="G81" s="38"/>
      <c r="H81" s="38">
        <v>1</v>
      </c>
      <c r="I81" s="37">
        <f t="shared" si="16"/>
        <v>1899000</v>
      </c>
      <c r="J81" s="38">
        <v>1</v>
      </c>
      <c r="K81" s="38">
        <v>5</v>
      </c>
      <c r="L81" s="36" t="s">
        <v>154</v>
      </c>
      <c r="M81" s="66"/>
      <c r="N81" s="66"/>
      <c r="O81" s="66"/>
      <c r="P81" s="66"/>
      <c r="Q81" s="66"/>
      <c r="R81" s="66"/>
      <c r="S81" s="66"/>
      <c r="T81" s="66"/>
      <c r="U81" s="67"/>
      <c r="V81" s="67"/>
      <c r="W81" s="66"/>
      <c r="X81" s="66"/>
      <c r="Y81" s="73">
        <f t="shared" si="17"/>
        <v>0</v>
      </c>
    </row>
    <row r="82" spans="1:25" s="34" customFormat="1" ht="105" customHeight="1">
      <c r="A82" s="39"/>
      <c r="B82" s="36" t="s">
        <v>112</v>
      </c>
      <c r="C82" s="37"/>
      <c r="D82" s="37">
        <v>3563000</v>
      </c>
      <c r="E82" s="47">
        <v>3563000</v>
      </c>
      <c r="F82" s="41"/>
      <c r="G82" s="42"/>
      <c r="H82" s="38">
        <v>1</v>
      </c>
      <c r="I82" s="37">
        <f t="shared" si="16"/>
        <v>3563000</v>
      </c>
      <c r="J82" s="38">
        <v>1</v>
      </c>
      <c r="K82" s="38">
        <v>5</v>
      </c>
      <c r="L82" s="36" t="s">
        <v>145</v>
      </c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73">
        <f t="shared" si="17"/>
        <v>0</v>
      </c>
    </row>
    <row r="83" spans="1:25" s="34" customFormat="1" ht="108.75">
      <c r="A83" s="35"/>
      <c r="B83" s="36" t="s">
        <v>113</v>
      </c>
      <c r="C83" s="37"/>
      <c r="D83" s="37">
        <v>3513000</v>
      </c>
      <c r="E83" s="47">
        <v>3513000</v>
      </c>
      <c r="F83" s="37"/>
      <c r="G83" s="38"/>
      <c r="H83" s="38">
        <v>1</v>
      </c>
      <c r="I83" s="37">
        <f>E83</f>
        <v>3513000</v>
      </c>
      <c r="J83" s="38">
        <v>1</v>
      </c>
      <c r="K83" s="38">
        <v>5</v>
      </c>
      <c r="L83" s="36" t="s">
        <v>146</v>
      </c>
      <c r="M83" s="66"/>
      <c r="N83" s="66"/>
      <c r="O83" s="66"/>
      <c r="P83" s="66"/>
      <c r="Q83" s="66"/>
      <c r="R83" s="66"/>
      <c r="S83" s="66"/>
      <c r="T83" s="66"/>
      <c r="U83" s="67"/>
      <c r="V83" s="67"/>
      <c r="W83" s="66"/>
      <c r="X83" s="66"/>
      <c r="Y83" s="73">
        <f t="shared" si="17"/>
        <v>0</v>
      </c>
    </row>
    <row r="84" spans="1:25" s="34" customFormat="1" ht="65.25">
      <c r="A84" s="51">
        <v>8</v>
      </c>
      <c r="B84" s="52" t="s">
        <v>134</v>
      </c>
      <c r="C84" s="53">
        <f>SUM(C85:C90)</f>
        <v>2636400</v>
      </c>
      <c r="D84" s="53">
        <f t="shared" ref="D84:F84" si="18">SUM(D85:D90)</f>
        <v>0</v>
      </c>
      <c r="E84" s="53">
        <f t="shared" si="18"/>
        <v>2636400</v>
      </c>
      <c r="F84" s="53">
        <f t="shared" si="18"/>
        <v>324640</v>
      </c>
      <c r="G84" s="54"/>
      <c r="H84" s="63">
        <f>SUM(H85:H90)</f>
        <v>0</v>
      </c>
      <c r="I84" s="63">
        <f t="shared" ref="I84:W84" si="19">SUM(I85:I90)</f>
        <v>0</v>
      </c>
      <c r="J84" s="63">
        <f t="shared" si="19"/>
        <v>0</v>
      </c>
      <c r="K84" s="63">
        <f t="shared" si="19"/>
        <v>0</v>
      </c>
      <c r="L84" s="63">
        <f t="shared" si="19"/>
        <v>0</v>
      </c>
      <c r="M84" s="63">
        <f t="shared" si="19"/>
        <v>0</v>
      </c>
      <c r="N84" s="63">
        <f t="shared" si="19"/>
        <v>0</v>
      </c>
      <c r="O84" s="63">
        <f t="shared" si="19"/>
        <v>152600</v>
      </c>
      <c r="P84" s="63">
        <f t="shared" si="19"/>
        <v>0</v>
      </c>
      <c r="Q84" s="63">
        <f t="shared" si="19"/>
        <v>0</v>
      </c>
      <c r="R84" s="63">
        <f t="shared" si="19"/>
        <v>2483800</v>
      </c>
      <c r="S84" s="63">
        <f t="shared" si="19"/>
        <v>0</v>
      </c>
      <c r="T84" s="63">
        <f t="shared" si="19"/>
        <v>0</v>
      </c>
      <c r="U84" s="63">
        <f t="shared" si="19"/>
        <v>0</v>
      </c>
      <c r="V84" s="63">
        <f t="shared" si="19"/>
        <v>0</v>
      </c>
      <c r="W84" s="63">
        <f t="shared" si="19"/>
        <v>0</v>
      </c>
      <c r="X84" s="69"/>
      <c r="Y84" s="73">
        <f t="shared" si="17"/>
        <v>0</v>
      </c>
    </row>
    <row r="85" spans="1:25" s="34" customFormat="1" ht="42.75" customHeight="1">
      <c r="A85" s="39"/>
      <c r="B85" s="36" t="s">
        <v>114</v>
      </c>
      <c r="C85" s="37">
        <v>68400</v>
      </c>
      <c r="D85" s="37"/>
      <c r="E85" s="47">
        <v>68400</v>
      </c>
      <c r="F85" s="41">
        <v>62140</v>
      </c>
      <c r="G85" s="42"/>
      <c r="H85" s="42">
        <v>0</v>
      </c>
      <c r="I85" s="41"/>
      <c r="J85" s="42"/>
      <c r="K85" s="42"/>
      <c r="L85" s="36" t="s">
        <v>147</v>
      </c>
      <c r="M85" s="68"/>
      <c r="N85" s="68"/>
      <c r="O85" s="68">
        <f>E85</f>
        <v>68400</v>
      </c>
      <c r="P85" s="68"/>
      <c r="Q85" s="68"/>
      <c r="R85" s="68"/>
      <c r="S85" s="68"/>
      <c r="T85" s="68"/>
      <c r="U85" s="68"/>
      <c r="V85" s="68"/>
      <c r="W85" s="68"/>
      <c r="X85" s="68"/>
      <c r="Y85" s="73">
        <f t="shared" si="17"/>
        <v>0</v>
      </c>
    </row>
    <row r="86" spans="1:25" s="34" customFormat="1" ht="44.25" customHeight="1">
      <c r="A86" s="35"/>
      <c r="B86" s="36" t="s">
        <v>115</v>
      </c>
      <c r="C86" s="37">
        <v>84200</v>
      </c>
      <c r="D86" s="37"/>
      <c r="E86" s="47">
        <v>84200</v>
      </c>
      <c r="F86" s="37">
        <v>84200</v>
      </c>
      <c r="G86" s="38"/>
      <c r="H86" s="38">
        <v>0</v>
      </c>
      <c r="I86" s="37"/>
      <c r="J86" s="38"/>
      <c r="K86" s="38"/>
      <c r="L86" s="36" t="s">
        <v>147</v>
      </c>
      <c r="M86" s="66"/>
      <c r="N86" s="66"/>
      <c r="O86" s="66">
        <f>E86</f>
        <v>84200</v>
      </c>
      <c r="P86" s="66"/>
      <c r="Q86" s="66"/>
      <c r="R86" s="66"/>
      <c r="S86" s="66"/>
      <c r="T86" s="66"/>
      <c r="U86" s="67"/>
      <c r="V86" s="67"/>
      <c r="W86" s="66"/>
      <c r="X86" s="66"/>
      <c r="Y86" s="73">
        <f t="shared" si="17"/>
        <v>0</v>
      </c>
    </row>
    <row r="87" spans="1:25" s="34" customFormat="1" ht="43.5">
      <c r="A87" s="35"/>
      <c r="B87" s="36" t="s">
        <v>116</v>
      </c>
      <c r="C87" s="37">
        <v>1742100</v>
      </c>
      <c r="D87" s="37"/>
      <c r="E87" s="47">
        <v>1742100</v>
      </c>
      <c r="F87" s="37">
        <v>157100</v>
      </c>
      <c r="G87" s="38"/>
      <c r="H87" s="38">
        <v>0</v>
      </c>
      <c r="I87" s="37"/>
      <c r="J87" s="38"/>
      <c r="K87" s="38"/>
      <c r="L87" s="36" t="s">
        <v>147</v>
      </c>
      <c r="M87" s="66"/>
      <c r="N87" s="66"/>
      <c r="O87" s="66"/>
      <c r="P87" s="66"/>
      <c r="Q87" s="66"/>
      <c r="R87" s="66">
        <f>E87</f>
        <v>1742100</v>
      </c>
      <c r="S87" s="66"/>
      <c r="T87" s="66"/>
      <c r="U87" s="67"/>
      <c r="V87" s="67"/>
      <c r="W87" s="66"/>
      <c r="X87" s="66"/>
      <c r="Y87" s="73">
        <f t="shared" si="17"/>
        <v>0</v>
      </c>
    </row>
    <row r="88" spans="1:25" s="34" customFormat="1" ht="42.75" customHeight="1">
      <c r="A88" s="39"/>
      <c r="B88" s="36" t="s">
        <v>117</v>
      </c>
      <c r="C88" s="37">
        <v>118000</v>
      </c>
      <c r="D88" s="37"/>
      <c r="E88" s="47">
        <v>118000</v>
      </c>
      <c r="F88" s="41"/>
      <c r="G88" s="42"/>
      <c r="H88" s="42">
        <v>0</v>
      </c>
      <c r="I88" s="41"/>
      <c r="J88" s="42"/>
      <c r="K88" s="42"/>
      <c r="L88" s="36" t="s">
        <v>147</v>
      </c>
      <c r="M88" s="68"/>
      <c r="N88" s="68"/>
      <c r="O88" s="68"/>
      <c r="P88" s="68"/>
      <c r="Q88" s="68"/>
      <c r="R88" s="68">
        <f>E88</f>
        <v>118000</v>
      </c>
      <c r="S88" s="68"/>
      <c r="T88" s="68"/>
      <c r="U88" s="68"/>
      <c r="V88" s="68"/>
      <c r="W88" s="68"/>
      <c r="X88" s="68"/>
      <c r="Y88" s="73">
        <f t="shared" si="17"/>
        <v>0</v>
      </c>
    </row>
    <row r="89" spans="1:25" s="34" customFormat="1" ht="43.5">
      <c r="A89" s="35"/>
      <c r="B89" s="36" t="s">
        <v>118</v>
      </c>
      <c r="C89" s="37">
        <v>281500</v>
      </c>
      <c r="D89" s="37"/>
      <c r="E89" s="47">
        <v>281500</v>
      </c>
      <c r="F89" s="37"/>
      <c r="G89" s="38"/>
      <c r="H89" s="38">
        <v>0</v>
      </c>
      <c r="I89" s="37"/>
      <c r="J89" s="38"/>
      <c r="K89" s="38"/>
      <c r="L89" s="36" t="s">
        <v>147</v>
      </c>
      <c r="M89" s="66"/>
      <c r="N89" s="66"/>
      <c r="O89" s="66"/>
      <c r="P89" s="66"/>
      <c r="Q89" s="66"/>
      <c r="R89" s="66">
        <f>E89</f>
        <v>281500</v>
      </c>
      <c r="S89" s="66"/>
      <c r="T89" s="66"/>
      <c r="U89" s="67"/>
      <c r="V89" s="67"/>
      <c r="W89" s="66"/>
      <c r="X89" s="66"/>
      <c r="Y89" s="73">
        <f t="shared" si="17"/>
        <v>0</v>
      </c>
    </row>
    <row r="90" spans="1:25" s="34" customFormat="1" ht="40.5" customHeight="1">
      <c r="A90" s="35"/>
      <c r="B90" s="36" t="s">
        <v>119</v>
      </c>
      <c r="C90" s="37">
        <v>342200</v>
      </c>
      <c r="D90" s="37"/>
      <c r="E90" s="47">
        <v>342200</v>
      </c>
      <c r="F90" s="37">
        <v>21200</v>
      </c>
      <c r="G90" s="38"/>
      <c r="H90" s="38">
        <v>0</v>
      </c>
      <c r="I90" s="37"/>
      <c r="J90" s="38"/>
      <c r="K90" s="38"/>
      <c r="L90" s="36" t="s">
        <v>147</v>
      </c>
      <c r="M90" s="66"/>
      <c r="N90" s="66"/>
      <c r="O90" s="66"/>
      <c r="P90" s="66"/>
      <c r="Q90" s="66"/>
      <c r="R90" s="66">
        <f>E90</f>
        <v>342200</v>
      </c>
      <c r="S90" s="66"/>
      <c r="T90" s="66"/>
      <c r="U90" s="67"/>
      <c r="V90" s="67"/>
      <c r="W90" s="66"/>
      <c r="X90" s="66"/>
      <c r="Y90" s="73">
        <f t="shared" si="17"/>
        <v>0</v>
      </c>
    </row>
    <row r="91" spans="1:25" s="34" customFormat="1" ht="65.25">
      <c r="A91" s="57">
        <v>9</v>
      </c>
      <c r="B91" s="52" t="s">
        <v>122</v>
      </c>
      <c r="C91" s="53">
        <f>SUM(C92:C97)</f>
        <v>16935800</v>
      </c>
      <c r="D91" s="53"/>
      <c r="E91" s="50">
        <f>SUM(E92:E97)</f>
        <v>16935800</v>
      </c>
      <c r="F91" s="61">
        <f t="shared" ref="F91:W91" si="20">SUM(F92:F97)</f>
        <v>0</v>
      </c>
      <c r="G91" s="61">
        <f t="shared" si="20"/>
        <v>0</v>
      </c>
      <c r="H91" s="61">
        <f t="shared" si="20"/>
        <v>0</v>
      </c>
      <c r="I91" s="61">
        <f t="shared" si="20"/>
        <v>0</v>
      </c>
      <c r="J91" s="61">
        <f t="shared" si="20"/>
        <v>0</v>
      </c>
      <c r="K91" s="50">
        <f t="shared" si="20"/>
        <v>0</v>
      </c>
      <c r="L91" s="50">
        <f t="shared" si="20"/>
        <v>0</v>
      </c>
      <c r="M91" s="61">
        <f t="shared" si="20"/>
        <v>2880000</v>
      </c>
      <c r="N91" s="61">
        <f t="shared" si="20"/>
        <v>0</v>
      </c>
      <c r="O91" s="61">
        <f t="shared" si="20"/>
        <v>984000</v>
      </c>
      <c r="P91" s="61">
        <f t="shared" si="20"/>
        <v>0</v>
      </c>
      <c r="Q91" s="61">
        <f t="shared" si="20"/>
        <v>0</v>
      </c>
      <c r="R91" s="61">
        <f t="shared" si="20"/>
        <v>12935800</v>
      </c>
      <c r="S91" s="61">
        <f t="shared" si="20"/>
        <v>0</v>
      </c>
      <c r="T91" s="61">
        <f t="shared" si="20"/>
        <v>0</v>
      </c>
      <c r="U91" s="61">
        <f t="shared" si="20"/>
        <v>0</v>
      </c>
      <c r="V91" s="61">
        <f t="shared" si="20"/>
        <v>0</v>
      </c>
      <c r="W91" s="61">
        <f t="shared" si="20"/>
        <v>136000</v>
      </c>
      <c r="X91" s="69"/>
      <c r="Y91" s="73">
        <f t="shared" si="17"/>
        <v>0</v>
      </c>
    </row>
    <row r="92" spans="1:25" s="34" customFormat="1" ht="45" customHeight="1">
      <c r="A92" s="35"/>
      <c r="B92" s="36" t="s">
        <v>123</v>
      </c>
      <c r="C92" s="37">
        <v>2936600</v>
      </c>
      <c r="D92" s="37"/>
      <c r="E92" s="47">
        <v>2936600</v>
      </c>
      <c r="F92" s="41"/>
      <c r="G92" s="42"/>
      <c r="H92" s="42">
        <v>0</v>
      </c>
      <c r="I92" s="41"/>
      <c r="J92" s="42"/>
      <c r="K92" s="42"/>
      <c r="L92" s="36" t="s">
        <v>147</v>
      </c>
      <c r="M92" s="68"/>
      <c r="N92" s="68"/>
      <c r="O92" s="68"/>
      <c r="P92" s="68"/>
      <c r="Q92" s="68"/>
      <c r="R92" s="68">
        <f>E92</f>
        <v>2936600</v>
      </c>
      <c r="S92" s="68"/>
      <c r="T92" s="68"/>
      <c r="U92" s="68"/>
      <c r="V92" s="68"/>
      <c r="W92" s="68"/>
      <c r="X92" s="68"/>
      <c r="Y92" s="73">
        <f t="shared" si="17"/>
        <v>0</v>
      </c>
    </row>
    <row r="93" spans="1:25" s="34" customFormat="1" ht="24" customHeight="1">
      <c r="A93" s="35"/>
      <c r="B93" s="36" t="s">
        <v>124</v>
      </c>
      <c r="C93" s="37">
        <v>3000000</v>
      </c>
      <c r="D93" s="37"/>
      <c r="E93" s="47">
        <v>3000000</v>
      </c>
      <c r="F93" s="37"/>
      <c r="G93" s="38"/>
      <c r="H93" s="38">
        <v>0</v>
      </c>
      <c r="I93" s="37"/>
      <c r="J93" s="38"/>
      <c r="K93" s="38"/>
      <c r="L93" s="36" t="s">
        <v>147</v>
      </c>
      <c r="M93" s="66"/>
      <c r="N93" s="66"/>
      <c r="O93" s="66"/>
      <c r="P93" s="66"/>
      <c r="Q93" s="66"/>
      <c r="R93" s="66">
        <f>E93</f>
        <v>3000000</v>
      </c>
      <c r="S93" s="66"/>
      <c r="T93" s="66"/>
      <c r="U93" s="67"/>
      <c r="V93" s="67"/>
      <c r="W93" s="66"/>
      <c r="X93" s="66"/>
      <c r="Y93" s="73">
        <f t="shared" si="17"/>
        <v>0</v>
      </c>
    </row>
    <row r="94" spans="1:25" s="34" customFormat="1" ht="65.25">
      <c r="A94" s="35"/>
      <c r="B94" s="36" t="s">
        <v>125</v>
      </c>
      <c r="C94" s="37">
        <v>2999200</v>
      </c>
      <c r="D94" s="37"/>
      <c r="E94" s="47">
        <v>2999200</v>
      </c>
      <c r="F94" s="37"/>
      <c r="G94" s="38"/>
      <c r="H94" s="38">
        <v>0</v>
      </c>
      <c r="I94" s="37"/>
      <c r="J94" s="38"/>
      <c r="K94" s="38"/>
      <c r="L94" s="36" t="s">
        <v>147</v>
      </c>
      <c r="M94" s="66"/>
      <c r="N94" s="66"/>
      <c r="O94" s="66"/>
      <c r="P94" s="66"/>
      <c r="Q94" s="66"/>
      <c r="R94" s="66">
        <f>E94</f>
        <v>2999200</v>
      </c>
      <c r="S94" s="66"/>
      <c r="T94" s="66"/>
      <c r="U94" s="67"/>
      <c r="V94" s="67"/>
      <c r="W94" s="66"/>
      <c r="X94" s="66"/>
      <c r="Y94" s="73">
        <f t="shared" si="17"/>
        <v>0</v>
      </c>
    </row>
    <row r="95" spans="1:25" s="34" customFormat="1" ht="42" customHeight="1">
      <c r="A95" s="35"/>
      <c r="B95" s="36" t="s">
        <v>126</v>
      </c>
      <c r="C95" s="37">
        <v>1000000</v>
      </c>
      <c r="D95" s="37"/>
      <c r="E95" s="47">
        <v>1000000</v>
      </c>
      <c r="F95" s="41"/>
      <c r="G95" s="42"/>
      <c r="H95" s="42">
        <v>0</v>
      </c>
      <c r="I95" s="41"/>
      <c r="J95" s="42"/>
      <c r="K95" s="42"/>
      <c r="L95" s="36" t="s">
        <v>147</v>
      </c>
      <c r="M95" s="68"/>
      <c r="N95" s="68"/>
      <c r="O95" s="66">
        <v>984000</v>
      </c>
      <c r="P95" s="68"/>
      <c r="Q95" s="68"/>
      <c r="R95" s="68"/>
      <c r="S95" s="68"/>
      <c r="T95" s="68"/>
      <c r="U95" s="68"/>
      <c r="V95" s="68"/>
      <c r="W95" s="68">
        <f>E95-M95-N95-O95-P95-Q95-R95-S95-T95-U95+V95</f>
        <v>16000</v>
      </c>
      <c r="X95" s="68"/>
      <c r="Y95" s="73">
        <f t="shared" si="17"/>
        <v>0</v>
      </c>
    </row>
    <row r="96" spans="1:25" s="34" customFormat="1" ht="65.25">
      <c r="A96" s="35"/>
      <c r="B96" s="36" t="s">
        <v>127</v>
      </c>
      <c r="C96" s="37">
        <v>3000000</v>
      </c>
      <c r="D96" s="37"/>
      <c r="E96" s="47">
        <v>3000000</v>
      </c>
      <c r="F96" s="37"/>
      <c r="G96" s="38"/>
      <c r="H96" s="38">
        <v>0</v>
      </c>
      <c r="I96" s="37"/>
      <c r="J96" s="38"/>
      <c r="K96" s="38"/>
      <c r="L96" s="36" t="s">
        <v>147</v>
      </c>
      <c r="M96" s="66">
        <v>2880000</v>
      </c>
      <c r="N96" s="66"/>
      <c r="O96" s="66"/>
      <c r="P96" s="66"/>
      <c r="Q96" s="66"/>
      <c r="R96" s="66"/>
      <c r="S96" s="66"/>
      <c r="T96" s="66"/>
      <c r="U96" s="67"/>
      <c r="V96" s="67"/>
      <c r="W96" s="66">
        <f>E96-M96</f>
        <v>120000</v>
      </c>
      <c r="X96" s="66"/>
      <c r="Y96" s="73">
        <f t="shared" si="17"/>
        <v>0</v>
      </c>
    </row>
    <row r="97" spans="1:25" s="34" customFormat="1" ht="43.5" customHeight="1">
      <c r="A97" s="35"/>
      <c r="B97" s="36" t="s">
        <v>128</v>
      </c>
      <c r="C97" s="37">
        <v>4000000</v>
      </c>
      <c r="D97" s="37"/>
      <c r="E97" s="47">
        <v>4000000</v>
      </c>
      <c r="F97" s="37"/>
      <c r="G97" s="38"/>
      <c r="H97" s="38">
        <v>0</v>
      </c>
      <c r="I97" s="37"/>
      <c r="J97" s="38"/>
      <c r="K97" s="38"/>
      <c r="L97" s="36" t="s">
        <v>147</v>
      </c>
      <c r="M97" s="66"/>
      <c r="N97" s="66"/>
      <c r="O97" s="66"/>
      <c r="P97" s="66"/>
      <c r="Q97" s="66"/>
      <c r="R97" s="66">
        <f>E97</f>
        <v>4000000</v>
      </c>
      <c r="S97" s="66"/>
      <c r="T97" s="66"/>
      <c r="U97" s="67"/>
      <c r="V97" s="67"/>
      <c r="W97" s="66"/>
      <c r="X97" s="66"/>
      <c r="Y97" s="73">
        <f t="shared" si="17"/>
        <v>0</v>
      </c>
    </row>
    <row r="98" spans="1:25" s="34" customFormat="1" ht="108.75">
      <c r="A98" s="57">
        <v>10</v>
      </c>
      <c r="B98" s="55" t="s">
        <v>120</v>
      </c>
      <c r="C98" s="56">
        <v>350000</v>
      </c>
      <c r="D98" s="56"/>
      <c r="E98" s="58">
        <v>350000</v>
      </c>
      <c r="F98" s="58">
        <v>45000</v>
      </c>
      <c r="G98" s="59"/>
      <c r="H98" s="59"/>
      <c r="I98" s="56"/>
      <c r="J98" s="59"/>
      <c r="K98" s="59"/>
      <c r="L98" s="55" t="s">
        <v>147</v>
      </c>
      <c r="M98" s="69">
        <v>25000</v>
      </c>
      <c r="N98" s="69">
        <v>25000</v>
      </c>
      <c r="O98" s="69">
        <v>25000</v>
      </c>
      <c r="P98" s="69">
        <v>25000</v>
      </c>
      <c r="Q98" s="69">
        <v>25000</v>
      </c>
      <c r="R98" s="69">
        <v>15000</v>
      </c>
      <c r="S98" s="69">
        <v>15000</v>
      </c>
      <c r="T98" s="69">
        <v>15000</v>
      </c>
      <c r="U98" s="69">
        <v>30000</v>
      </c>
      <c r="V98" s="69">
        <v>150000</v>
      </c>
      <c r="W98" s="69"/>
      <c r="X98" s="69"/>
      <c r="Y98" s="73">
        <f t="shared" si="17"/>
        <v>0</v>
      </c>
    </row>
    <row r="99" spans="1:25" s="34" customFormat="1" ht="4.5" customHeight="1">
      <c r="A99" s="43"/>
      <c r="B99" s="44"/>
      <c r="C99" s="45"/>
      <c r="D99" s="45"/>
      <c r="E99" s="33">
        <f t="shared" ref="E99" si="21">C99+D99</f>
        <v>0</v>
      </c>
      <c r="F99" s="45"/>
      <c r="G99" s="46"/>
      <c r="H99" s="46"/>
      <c r="I99" s="45"/>
      <c r="J99" s="46"/>
      <c r="K99" s="46"/>
      <c r="L99" s="44"/>
      <c r="M99" s="70"/>
      <c r="N99" s="70"/>
      <c r="O99" s="70"/>
      <c r="P99" s="70"/>
      <c r="Q99" s="70"/>
      <c r="R99" s="70"/>
      <c r="S99" s="70"/>
      <c r="T99" s="70"/>
      <c r="U99" s="71"/>
      <c r="V99" s="71"/>
      <c r="W99" s="70"/>
      <c r="X99" s="70"/>
    </row>
    <row r="100" spans="1:25" ht="22.5" customHeight="1">
      <c r="A100" s="155" t="s">
        <v>24</v>
      </c>
      <c r="B100" s="157"/>
      <c r="C100" s="18">
        <f>C7+C9+C15+C17+C22+C26+C28+C33+C84+C91+C98</f>
        <v>52333600</v>
      </c>
      <c r="D100" s="18">
        <f t="shared" ref="D100:W100" si="22">D7+D9+D15+D17+D22+D26+D28+D33+D84+D91+D98</f>
        <v>374333600</v>
      </c>
      <c r="E100" s="18">
        <f>E7+E9+E15+E17+E22+E26+E28+E33+E84+E91+E98</f>
        <v>426667200</v>
      </c>
      <c r="F100" s="18">
        <f t="shared" si="22"/>
        <v>2619545.81</v>
      </c>
      <c r="G100" s="18">
        <f t="shared" si="22"/>
        <v>0</v>
      </c>
      <c r="H100" s="18">
        <f t="shared" si="22"/>
        <v>64</v>
      </c>
      <c r="I100" s="18">
        <f t="shared" si="22"/>
        <v>382598600</v>
      </c>
      <c r="J100" s="18">
        <f t="shared" si="22"/>
        <v>4</v>
      </c>
      <c r="K100" s="18">
        <f t="shared" si="22"/>
        <v>0</v>
      </c>
      <c r="L100" s="18"/>
      <c r="M100" s="18">
        <f>M7+M9+M15+M17+M22+M26+M28+M33+M84+M91+M98</f>
        <v>4905000</v>
      </c>
      <c r="N100" s="18">
        <f t="shared" si="22"/>
        <v>1025000</v>
      </c>
      <c r="O100" s="18">
        <f t="shared" si="22"/>
        <v>9456600</v>
      </c>
      <c r="P100" s="18">
        <f t="shared" si="22"/>
        <v>2440500</v>
      </c>
      <c r="Q100" s="18">
        <f t="shared" si="22"/>
        <v>5450900</v>
      </c>
      <c r="R100" s="18">
        <f t="shared" si="22"/>
        <v>16434600</v>
      </c>
      <c r="S100" s="18">
        <f t="shared" si="22"/>
        <v>1015000</v>
      </c>
      <c r="T100" s="18">
        <f t="shared" si="22"/>
        <v>1015000</v>
      </c>
      <c r="U100" s="18">
        <f t="shared" si="22"/>
        <v>1030000</v>
      </c>
      <c r="V100" s="18">
        <f t="shared" si="22"/>
        <v>150000</v>
      </c>
      <c r="W100" s="18">
        <f t="shared" si="22"/>
        <v>1146000</v>
      </c>
      <c r="X100" s="62"/>
    </row>
    <row r="101" spans="1:25" ht="22.5" customHeight="1">
      <c r="A101" s="28"/>
      <c r="B101" s="28"/>
      <c r="C101" s="29"/>
      <c r="D101" s="29"/>
      <c r="E101" s="29"/>
      <c r="F101" s="29"/>
      <c r="G101" s="28"/>
      <c r="H101" s="28"/>
      <c r="I101" s="31"/>
      <c r="J101" s="28"/>
      <c r="K101" s="30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5" ht="22.5" customHeight="1">
      <c r="A102" s="28"/>
      <c r="B102" s="28"/>
      <c r="C102" s="29"/>
      <c r="D102" s="29"/>
      <c r="E102" s="29"/>
      <c r="F102" s="29"/>
      <c r="G102" s="28"/>
      <c r="H102" s="28"/>
      <c r="I102" s="31"/>
      <c r="J102" s="28"/>
      <c r="K102" s="30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5" ht="22.5" customHeight="1">
      <c r="A103" s="28"/>
      <c r="B103" s="28"/>
      <c r="C103" s="29"/>
      <c r="D103" s="29"/>
      <c r="E103" s="29"/>
      <c r="F103" s="29"/>
      <c r="G103" s="28"/>
      <c r="H103" s="28"/>
      <c r="I103" s="31"/>
      <c r="J103" s="28"/>
      <c r="K103" s="30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5" ht="22.5" customHeight="1">
      <c r="A104" s="23"/>
      <c r="B104" s="14" t="s">
        <v>22</v>
      </c>
      <c r="C104" s="23"/>
      <c r="D104" s="23"/>
      <c r="E104" s="23"/>
      <c r="F104" s="23"/>
      <c r="G104" s="24"/>
      <c r="H104" s="24"/>
      <c r="I104" s="72"/>
      <c r="J104" s="24"/>
      <c r="Q104" s="12"/>
      <c r="R104" s="12"/>
      <c r="S104" s="12"/>
      <c r="T104" s="12"/>
    </row>
    <row r="105" spans="1:25" ht="21.75" customHeight="1">
      <c r="A105" s="25">
        <v>1</v>
      </c>
      <c r="B105" s="14" t="s">
        <v>30</v>
      </c>
      <c r="C105" s="23"/>
      <c r="D105" s="23"/>
      <c r="E105" s="23"/>
      <c r="F105" s="23"/>
      <c r="G105" s="24"/>
      <c r="H105" s="24"/>
      <c r="I105" s="72"/>
      <c r="J105" s="24"/>
      <c r="Q105" s="12"/>
      <c r="R105" s="12"/>
      <c r="S105" s="12"/>
      <c r="T105" s="12"/>
    </row>
    <row r="106" spans="1:25" ht="24">
      <c r="A106" s="26">
        <v>2</v>
      </c>
      <c r="B106" s="27" t="s">
        <v>23</v>
      </c>
      <c r="C106" s="27"/>
      <c r="D106" s="27"/>
      <c r="E106" s="23"/>
      <c r="F106" s="23"/>
      <c r="G106" s="24"/>
      <c r="H106" s="24"/>
      <c r="I106" s="23"/>
      <c r="J106" s="24"/>
    </row>
    <row r="107" spans="1:25" ht="24">
      <c r="A107" s="24"/>
      <c r="B107" s="23" t="s">
        <v>33</v>
      </c>
      <c r="C107" s="23"/>
      <c r="D107" s="23"/>
      <c r="E107" s="23"/>
      <c r="F107" s="23"/>
      <c r="G107" s="24"/>
      <c r="H107" s="24"/>
      <c r="I107" s="23"/>
      <c r="J107" s="24"/>
    </row>
    <row r="108" spans="1:25" ht="24">
      <c r="A108" s="24"/>
      <c r="B108" s="23" t="s">
        <v>34</v>
      </c>
      <c r="C108" s="23"/>
      <c r="D108" s="23"/>
      <c r="E108" s="23"/>
      <c r="F108" s="23"/>
      <c r="G108" s="24"/>
      <c r="H108" s="24"/>
      <c r="I108" s="23"/>
      <c r="J108" s="24"/>
    </row>
    <row r="109" spans="1:25" ht="24">
      <c r="A109" s="24"/>
      <c r="B109" s="23" t="s">
        <v>35</v>
      </c>
      <c r="C109" s="23"/>
      <c r="D109" s="23"/>
      <c r="E109" s="23"/>
      <c r="F109" s="23"/>
      <c r="G109" s="24"/>
      <c r="H109" s="24"/>
      <c r="I109" s="23"/>
      <c r="J109" s="24"/>
    </row>
    <row r="110" spans="1:25" ht="24">
      <c r="A110" s="24"/>
      <c r="B110" s="23" t="s">
        <v>36</v>
      </c>
      <c r="C110" s="23"/>
      <c r="D110" s="23"/>
      <c r="E110" s="23"/>
      <c r="F110" s="23"/>
      <c r="G110" s="24"/>
      <c r="H110" s="24"/>
      <c r="I110" s="23"/>
      <c r="J110" s="24"/>
    </row>
    <row r="111" spans="1:25" ht="24">
      <c r="A111" s="24"/>
      <c r="B111" s="23" t="s">
        <v>37</v>
      </c>
      <c r="C111" s="23"/>
      <c r="D111" s="23"/>
      <c r="E111" s="23"/>
      <c r="F111" s="23"/>
      <c r="G111" s="24"/>
      <c r="H111" s="24"/>
      <c r="I111" s="23"/>
      <c r="J111" s="24"/>
    </row>
    <row r="112" spans="1:25" ht="24">
      <c r="A112" s="24"/>
      <c r="B112" s="23" t="s">
        <v>38</v>
      </c>
      <c r="C112" s="23"/>
      <c r="D112" s="23"/>
      <c r="E112" s="23"/>
      <c r="F112" s="23"/>
      <c r="G112" s="24"/>
      <c r="H112" s="24"/>
      <c r="I112" s="23"/>
      <c r="J112" s="24"/>
    </row>
    <row r="113" spans="1:10" ht="24">
      <c r="A113" s="24"/>
      <c r="B113" s="23" t="s">
        <v>39</v>
      </c>
      <c r="C113" s="23"/>
      <c r="D113" s="23"/>
      <c r="E113" s="23"/>
      <c r="F113" s="23"/>
      <c r="G113" s="24"/>
      <c r="H113" s="24"/>
      <c r="I113" s="23"/>
      <c r="J113" s="24"/>
    </row>
    <row r="114" spans="1:10" ht="24">
      <c r="A114" s="24"/>
      <c r="B114" s="23" t="s">
        <v>40</v>
      </c>
      <c r="C114" s="23"/>
      <c r="D114" s="23"/>
      <c r="E114" s="23"/>
      <c r="F114" s="23"/>
      <c r="G114" s="24"/>
      <c r="H114" s="24"/>
      <c r="I114" s="23"/>
      <c r="J114" s="24"/>
    </row>
    <row r="115" spans="1:10" ht="24">
      <c r="A115" s="24"/>
      <c r="B115" s="23" t="s">
        <v>41</v>
      </c>
      <c r="C115" s="23"/>
      <c r="D115" s="23"/>
      <c r="E115" s="23"/>
      <c r="F115" s="23"/>
      <c r="G115" s="24"/>
      <c r="H115" s="24"/>
      <c r="I115" s="23"/>
      <c r="J115" s="24"/>
    </row>
    <row r="116" spans="1:10" ht="24">
      <c r="A116" s="24"/>
      <c r="B116" s="23" t="s">
        <v>42</v>
      </c>
      <c r="C116" s="23"/>
      <c r="D116" s="23"/>
      <c r="E116" s="23"/>
      <c r="F116" s="23"/>
      <c r="G116" s="24"/>
      <c r="H116" s="24"/>
      <c r="I116" s="23"/>
      <c r="J116" s="24"/>
    </row>
    <row r="117" spans="1:10" ht="24">
      <c r="A117" s="26">
        <v>3</v>
      </c>
      <c r="B117" s="27" t="s">
        <v>43</v>
      </c>
      <c r="C117" s="23"/>
      <c r="D117" s="23"/>
      <c r="E117" s="23"/>
      <c r="F117" s="23"/>
      <c r="G117" s="23"/>
      <c r="H117" s="24"/>
      <c r="I117" s="23"/>
      <c r="J117" s="23"/>
    </row>
    <row r="118" spans="1:10" ht="24">
      <c r="A118" s="26">
        <v>4</v>
      </c>
      <c r="B118" s="27" t="s">
        <v>44</v>
      </c>
      <c r="C118" s="23"/>
      <c r="D118" s="23"/>
      <c r="E118" s="23"/>
      <c r="F118" s="23"/>
      <c r="G118" s="23"/>
      <c r="H118" s="24"/>
      <c r="I118" s="23"/>
      <c r="J118" s="23"/>
    </row>
    <row r="119" spans="1:10" ht="24">
      <c r="A119" s="26">
        <v>5</v>
      </c>
      <c r="B119" s="27" t="s">
        <v>32</v>
      </c>
      <c r="C119" s="23"/>
      <c r="D119" s="23"/>
      <c r="E119" s="23"/>
      <c r="F119" s="23"/>
      <c r="G119" s="23"/>
      <c r="H119" s="24"/>
      <c r="I119" s="23"/>
      <c r="J119" s="23"/>
    </row>
  </sheetData>
  <mergeCells count="15">
    <mergeCell ref="A100:B100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L5"/>
    <mergeCell ref="M5:V5"/>
    <mergeCell ref="W5:W6"/>
    <mergeCell ref="X5:X6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opLeftCell="A96" zoomScaleNormal="100" workbookViewId="0">
      <selection activeCell="E110" sqref="E110"/>
    </sheetView>
  </sheetViews>
  <sheetFormatPr defaultColWidth="9" defaultRowHeight="21.75"/>
  <cols>
    <col min="1" max="1" width="4.140625" style="10" customWidth="1"/>
    <col min="2" max="2" width="28.7109375" style="10" customWidth="1"/>
    <col min="3" max="3" width="10.42578125" style="10" customWidth="1"/>
    <col min="4" max="4" width="11.140625" style="10" customWidth="1"/>
    <col min="5" max="5" width="13" style="10" customWidth="1"/>
    <col min="6" max="6" width="12.42578125" style="10" customWidth="1"/>
    <col min="7" max="7" width="10.85546875" style="11" customWidth="1"/>
    <col min="8" max="8" width="7.5703125" style="11" customWidth="1"/>
    <col min="9" max="9" width="12.5703125" style="10" customWidth="1"/>
    <col min="10" max="10" width="10.42578125" style="11" customWidth="1"/>
    <col min="11" max="11" width="11.42578125" style="10" customWidth="1"/>
    <col min="12" max="12" width="22.42578125" style="10" customWidth="1"/>
    <col min="13" max="23" width="10.42578125" style="10" customWidth="1"/>
    <col min="24" max="24" width="10" style="10" customWidth="1"/>
    <col min="25" max="25" width="13.7109375" style="10" customWidth="1"/>
    <col min="26" max="16384" width="9" style="10"/>
  </cols>
  <sheetData>
    <row r="1" spans="1:25" ht="27.75">
      <c r="A1" s="148" t="s">
        <v>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</row>
    <row r="2" spans="1:25" ht="27.75">
      <c r="A2" s="148" t="s">
        <v>30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5" ht="18" customHeight="1">
      <c r="A3" s="148" t="s">
        <v>164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</row>
    <row r="4" spans="1:25" ht="14.25" customHeight="1">
      <c r="A4" s="22"/>
      <c r="B4" s="22"/>
      <c r="C4" s="22"/>
      <c r="D4" s="22"/>
      <c r="E4" s="22"/>
      <c r="F4" s="22"/>
      <c r="G4" s="22"/>
      <c r="H4" s="32"/>
      <c r="I4" s="22"/>
      <c r="J4" s="22"/>
      <c r="K4" s="22"/>
      <c r="L4" s="22"/>
      <c r="M4" s="22"/>
      <c r="N4" s="32"/>
      <c r="O4" s="32"/>
      <c r="P4" s="22"/>
      <c r="Q4" s="22"/>
      <c r="R4" s="32"/>
      <c r="S4" s="32"/>
      <c r="T4" s="32"/>
      <c r="U4" s="22"/>
      <c r="V4" s="22"/>
      <c r="W4" s="21"/>
    </row>
    <row r="5" spans="1:25" ht="33" customHeight="1">
      <c r="A5" s="165" t="s">
        <v>0</v>
      </c>
      <c r="B5" s="164" t="s">
        <v>1</v>
      </c>
      <c r="C5" s="167" t="s">
        <v>21</v>
      </c>
      <c r="D5" s="167" t="s">
        <v>11</v>
      </c>
      <c r="E5" s="154" t="s">
        <v>2</v>
      </c>
      <c r="F5" s="154" t="s">
        <v>3</v>
      </c>
      <c r="G5" s="154" t="s">
        <v>8</v>
      </c>
      <c r="H5" s="161" t="s">
        <v>25</v>
      </c>
      <c r="I5" s="161"/>
      <c r="J5" s="161"/>
      <c r="K5" s="161"/>
      <c r="L5" s="161"/>
      <c r="M5" s="164" t="s">
        <v>10</v>
      </c>
      <c r="N5" s="164"/>
      <c r="O5" s="164"/>
      <c r="P5" s="164"/>
      <c r="Q5" s="164"/>
      <c r="R5" s="164"/>
      <c r="S5" s="164"/>
      <c r="T5" s="164"/>
      <c r="U5" s="164"/>
      <c r="V5" s="164"/>
      <c r="W5" s="154" t="s">
        <v>14</v>
      </c>
      <c r="X5" s="169" t="s">
        <v>31</v>
      </c>
    </row>
    <row r="6" spans="1:25" ht="102" customHeight="1">
      <c r="A6" s="166"/>
      <c r="B6" s="164"/>
      <c r="C6" s="168"/>
      <c r="D6" s="168"/>
      <c r="E6" s="154"/>
      <c r="F6" s="154"/>
      <c r="G6" s="154"/>
      <c r="H6" s="19" t="s">
        <v>5</v>
      </c>
      <c r="I6" s="20" t="s">
        <v>6</v>
      </c>
      <c r="J6" s="20" t="s">
        <v>17</v>
      </c>
      <c r="K6" s="20" t="s">
        <v>7</v>
      </c>
      <c r="L6" s="19" t="s">
        <v>9</v>
      </c>
      <c r="M6" s="60" t="s">
        <v>27</v>
      </c>
      <c r="N6" s="60" t="s">
        <v>137</v>
      </c>
      <c r="O6" s="60" t="s">
        <v>138</v>
      </c>
      <c r="P6" s="60" t="s">
        <v>139</v>
      </c>
      <c r="Q6" s="60" t="s">
        <v>140</v>
      </c>
      <c r="R6" s="60" t="s">
        <v>143</v>
      </c>
      <c r="S6" s="60" t="s">
        <v>141</v>
      </c>
      <c r="T6" s="60" t="s">
        <v>142</v>
      </c>
      <c r="U6" s="60" t="s">
        <v>28</v>
      </c>
      <c r="V6" s="60" t="s">
        <v>29</v>
      </c>
      <c r="W6" s="154"/>
      <c r="X6" s="170"/>
    </row>
    <row r="7" spans="1:25" s="34" customFormat="1" ht="43.5" customHeight="1">
      <c r="A7" s="48">
        <v>1</v>
      </c>
      <c r="B7" s="49" t="s">
        <v>46</v>
      </c>
      <c r="C7" s="50">
        <f>SUM(C8)</f>
        <v>1315900</v>
      </c>
      <c r="D7" s="50">
        <f>SUM(D8)</f>
        <v>0</v>
      </c>
      <c r="E7" s="50">
        <f>E8</f>
        <v>1315900</v>
      </c>
      <c r="F7" s="61">
        <f t="shared" ref="F7:W7" si="0">F8</f>
        <v>0</v>
      </c>
      <c r="G7" s="61">
        <f t="shared" si="0"/>
        <v>0</v>
      </c>
      <c r="H7" s="61">
        <f t="shared" si="0"/>
        <v>0</v>
      </c>
      <c r="I7" s="61">
        <f t="shared" si="0"/>
        <v>0</v>
      </c>
      <c r="J7" s="61">
        <f t="shared" si="0"/>
        <v>0</v>
      </c>
      <c r="K7" s="61">
        <f t="shared" si="0"/>
        <v>0</v>
      </c>
      <c r="L7" s="50"/>
      <c r="M7" s="61">
        <f t="shared" si="0"/>
        <v>0</v>
      </c>
      <c r="N7" s="61">
        <f t="shared" si="0"/>
        <v>0</v>
      </c>
      <c r="O7" s="61">
        <f t="shared" si="0"/>
        <v>0</v>
      </c>
      <c r="P7" s="61">
        <f t="shared" si="0"/>
        <v>0</v>
      </c>
      <c r="Q7" s="61">
        <f t="shared" si="0"/>
        <v>1315900</v>
      </c>
      <c r="R7" s="61">
        <f t="shared" si="0"/>
        <v>0</v>
      </c>
      <c r="S7" s="61">
        <f t="shared" si="0"/>
        <v>0</v>
      </c>
      <c r="T7" s="61">
        <f t="shared" si="0"/>
        <v>0</v>
      </c>
      <c r="U7" s="61">
        <f t="shared" si="0"/>
        <v>0</v>
      </c>
      <c r="V7" s="61">
        <f t="shared" si="0"/>
        <v>0</v>
      </c>
      <c r="W7" s="61">
        <f t="shared" si="0"/>
        <v>0</v>
      </c>
      <c r="X7" s="65"/>
      <c r="Y7" s="73">
        <f>E7-I7-M7-N7-O7-P7-Q7-R7-S7-T7-U7-V7-W7</f>
        <v>0</v>
      </c>
    </row>
    <row r="8" spans="1:25" s="34" customFormat="1" ht="43.5">
      <c r="A8" s="35"/>
      <c r="B8" s="36" t="s">
        <v>47</v>
      </c>
      <c r="C8" s="37">
        <f>E8</f>
        <v>1315900</v>
      </c>
      <c r="D8" s="37"/>
      <c r="E8" s="47">
        <v>1315900</v>
      </c>
      <c r="F8" s="37"/>
      <c r="G8" s="38"/>
      <c r="H8" s="38">
        <v>0</v>
      </c>
      <c r="I8" s="37"/>
      <c r="J8" s="38"/>
      <c r="K8" s="38"/>
      <c r="L8" s="36" t="s">
        <v>158</v>
      </c>
      <c r="M8" s="66"/>
      <c r="N8" s="66"/>
      <c r="O8" s="66"/>
      <c r="P8" s="66"/>
      <c r="Q8" s="66">
        <f>E8</f>
        <v>1315900</v>
      </c>
      <c r="R8" s="66"/>
      <c r="S8" s="66"/>
      <c r="T8" s="66"/>
      <c r="U8" s="67"/>
      <c r="V8" s="67"/>
      <c r="W8" s="66"/>
      <c r="X8" s="66"/>
      <c r="Y8" s="73">
        <f t="shared" ref="Y8:Y71" si="1">E8-I8-M8-N8-O8-P8-Q8-R8-S8-T8-U8-V8-W8</f>
        <v>0</v>
      </c>
    </row>
    <row r="9" spans="1:25" s="34" customFormat="1" ht="46.5" customHeight="1">
      <c r="A9" s="51">
        <v>2</v>
      </c>
      <c r="B9" s="52" t="s">
        <v>45</v>
      </c>
      <c r="C9" s="53">
        <f>SUM(C10:C14)</f>
        <v>0</v>
      </c>
      <c r="D9" s="53">
        <f t="shared" ref="D9:F9" si="2">SUM(D10:D14)</f>
        <v>27077000</v>
      </c>
      <c r="E9" s="53">
        <f t="shared" si="2"/>
        <v>27077000</v>
      </c>
      <c r="F9" s="53">
        <f t="shared" si="2"/>
        <v>0</v>
      </c>
      <c r="G9" s="54"/>
      <c r="H9" s="54">
        <f>SUM(H10:H14)</f>
        <v>2</v>
      </c>
      <c r="I9" s="63">
        <f t="shared" ref="I9:W9" si="3">SUM(I10:I14)</f>
        <v>9579000</v>
      </c>
      <c r="J9" s="54">
        <f t="shared" si="3"/>
        <v>4</v>
      </c>
      <c r="K9" s="54"/>
      <c r="L9" s="54"/>
      <c r="M9" s="54">
        <f t="shared" si="3"/>
        <v>0</v>
      </c>
      <c r="N9" s="54">
        <f t="shared" si="3"/>
        <v>658000</v>
      </c>
      <c r="O9" s="54">
        <f t="shared" si="3"/>
        <v>0</v>
      </c>
      <c r="P9" s="54">
        <f t="shared" si="3"/>
        <v>658000</v>
      </c>
      <c r="Q9" s="63">
        <f t="shared" si="3"/>
        <v>14263000</v>
      </c>
      <c r="R9" s="54">
        <f t="shared" si="3"/>
        <v>0</v>
      </c>
      <c r="S9" s="54">
        <f t="shared" si="3"/>
        <v>0</v>
      </c>
      <c r="T9" s="54">
        <f t="shared" si="3"/>
        <v>0</v>
      </c>
      <c r="U9" s="54">
        <f t="shared" si="3"/>
        <v>0</v>
      </c>
      <c r="V9" s="54">
        <f t="shared" si="3"/>
        <v>0</v>
      </c>
      <c r="W9" s="63">
        <f t="shared" si="3"/>
        <v>1919000</v>
      </c>
      <c r="X9" s="63"/>
      <c r="Y9" s="73">
        <f t="shared" si="1"/>
        <v>0</v>
      </c>
    </row>
    <row r="10" spans="1:25" s="34" customFormat="1" ht="63.75" customHeight="1">
      <c r="A10" s="35"/>
      <c r="B10" s="36" t="s">
        <v>48</v>
      </c>
      <c r="C10" s="37"/>
      <c r="D10" s="37">
        <v>3598000</v>
      </c>
      <c r="E10" s="47">
        <v>3598000</v>
      </c>
      <c r="F10" s="37"/>
      <c r="G10" s="38"/>
      <c r="H10" s="38"/>
      <c r="I10" s="37"/>
      <c r="J10" s="38" t="s">
        <v>4</v>
      </c>
      <c r="K10" s="38"/>
      <c r="L10" s="36" t="s">
        <v>151</v>
      </c>
      <c r="M10" s="66"/>
      <c r="N10" s="66"/>
      <c r="O10" s="66"/>
      <c r="P10" s="66"/>
      <c r="Q10" s="66">
        <v>3110000</v>
      </c>
      <c r="R10" s="66"/>
      <c r="S10" s="66"/>
      <c r="T10" s="66"/>
      <c r="U10" s="67"/>
      <c r="V10" s="67"/>
      <c r="W10" s="66">
        <v>488000</v>
      </c>
      <c r="X10" s="66"/>
      <c r="Y10" s="73">
        <f t="shared" si="1"/>
        <v>0</v>
      </c>
    </row>
    <row r="11" spans="1:25" s="34" customFormat="1" ht="43.5">
      <c r="A11" s="35"/>
      <c r="B11" s="36" t="s">
        <v>49</v>
      </c>
      <c r="C11" s="37"/>
      <c r="D11" s="37">
        <v>12000000</v>
      </c>
      <c r="E11" s="47">
        <v>12000000</v>
      </c>
      <c r="F11" s="37"/>
      <c r="G11" s="38"/>
      <c r="H11" s="38"/>
      <c r="I11" s="37"/>
      <c r="J11" s="38" t="s">
        <v>4</v>
      </c>
      <c r="K11" s="38"/>
      <c r="L11" s="36" t="s">
        <v>151</v>
      </c>
      <c r="M11" s="66"/>
      <c r="N11" s="66"/>
      <c r="O11" s="66"/>
      <c r="P11" s="66"/>
      <c r="Q11" s="66">
        <v>10589000</v>
      </c>
      <c r="R11" s="66"/>
      <c r="S11" s="66"/>
      <c r="T11" s="66"/>
      <c r="U11" s="67"/>
      <c r="V11" s="67"/>
      <c r="W11" s="66">
        <v>1411000</v>
      </c>
      <c r="X11" s="66"/>
      <c r="Y11" s="73">
        <f t="shared" si="1"/>
        <v>0</v>
      </c>
    </row>
    <row r="12" spans="1:25" s="34" customFormat="1" ht="70.5" customHeight="1">
      <c r="A12" s="39"/>
      <c r="B12" s="36" t="s">
        <v>50</v>
      </c>
      <c r="C12" s="37"/>
      <c r="D12" s="37">
        <v>2379000</v>
      </c>
      <c r="E12" s="47">
        <v>2379000</v>
      </c>
      <c r="F12" s="41"/>
      <c r="G12" s="42"/>
      <c r="H12" s="38">
        <v>1</v>
      </c>
      <c r="I12" s="37">
        <f>E12</f>
        <v>2379000</v>
      </c>
      <c r="J12" s="38">
        <v>2</v>
      </c>
      <c r="K12" s="38">
        <v>5</v>
      </c>
      <c r="L12" s="36" t="s">
        <v>159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73">
        <f t="shared" si="1"/>
        <v>0</v>
      </c>
    </row>
    <row r="13" spans="1:25" s="34" customFormat="1" ht="87">
      <c r="A13" s="35"/>
      <c r="B13" s="36" t="s">
        <v>51</v>
      </c>
      <c r="C13" s="37"/>
      <c r="D13" s="37">
        <v>7200000</v>
      </c>
      <c r="E13" s="47">
        <v>7200000</v>
      </c>
      <c r="F13" s="37"/>
      <c r="G13" s="38"/>
      <c r="H13" s="38">
        <v>1</v>
      </c>
      <c r="I13" s="37">
        <f>E13</f>
        <v>7200000</v>
      </c>
      <c r="J13" s="38">
        <v>2</v>
      </c>
      <c r="K13" s="38">
        <v>5</v>
      </c>
      <c r="L13" s="36" t="s">
        <v>155</v>
      </c>
      <c r="M13" s="66"/>
      <c r="N13" s="66"/>
      <c r="O13" s="66"/>
      <c r="P13" s="66"/>
      <c r="Q13" s="66"/>
      <c r="R13" s="66"/>
      <c r="S13" s="66"/>
      <c r="T13" s="66"/>
      <c r="U13" s="67"/>
      <c r="V13" s="67"/>
      <c r="W13" s="66"/>
      <c r="X13" s="66"/>
      <c r="Y13" s="73">
        <f t="shared" si="1"/>
        <v>0</v>
      </c>
    </row>
    <row r="14" spans="1:25" s="34" customFormat="1" ht="42" customHeight="1">
      <c r="A14" s="35"/>
      <c r="B14" s="36" t="s">
        <v>52</v>
      </c>
      <c r="C14" s="37"/>
      <c r="D14" s="37">
        <v>1900000</v>
      </c>
      <c r="E14" s="47">
        <v>1900000</v>
      </c>
      <c r="F14" s="37"/>
      <c r="G14" s="38"/>
      <c r="H14" s="38"/>
      <c r="I14" s="37"/>
      <c r="J14" s="38" t="s">
        <v>4</v>
      </c>
      <c r="K14" s="38"/>
      <c r="L14" s="36" t="s">
        <v>151</v>
      </c>
      <c r="M14" s="66"/>
      <c r="N14" s="66">
        <v>658000</v>
      </c>
      <c r="O14" s="66"/>
      <c r="P14" s="66">
        <v>658000</v>
      </c>
      <c r="Q14" s="66">
        <v>564000</v>
      </c>
      <c r="R14" s="66"/>
      <c r="S14" s="66"/>
      <c r="T14" s="66"/>
      <c r="U14" s="67"/>
      <c r="V14" s="67"/>
      <c r="W14" s="66">
        <f>E14-N14-P14-Q14</f>
        <v>20000</v>
      </c>
      <c r="X14" s="66"/>
      <c r="Y14" s="73">
        <f t="shared" si="1"/>
        <v>0</v>
      </c>
    </row>
    <row r="15" spans="1:25" s="34" customFormat="1" ht="43.5">
      <c r="A15" s="51">
        <v>3</v>
      </c>
      <c r="B15" s="52" t="s">
        <v>133</v>
      </c>
      <c r="C15" s="53">
        <f>SUM(C16)</f>
        <v>10000000</v>
      </c>
      <c r="D15" s="53">
        <f>SUM(D16)</f>
        <v>0</v>
      </c>
      <c r="E15" s="53">
        <f>SUM(E16)</f>
        <v>10000000</v>
      </c>
      <c r="F15" s="53">
        <f>SUM(F16)</f>
        <v>2932652.27</v>
      </c>
      <c r="G15" s="54"/>
      <c r="H15" s="63">
        <f>SUM(H16)</f>
        <v>0</v>
      </c>
      <c r="I15" s="63">
        <f t="shared" ref="I15:W15" si="4">SUM(I16)</f>
        <v>0</v>
      </c>
      <c r="J15" s="63">
        <f t="shared" si="4"/>
        <v>0</v>
      </c>
      <c r="K15" s="63">
        <f t="shared" si="4"/>
        <v>0</v>
      </c>
      <c r="L15" s="63">
        <f t="shared" si="4"/>
        <v>0</v>
      </c>
      <c r="M15" s="63">
        <f t="shared" si="4"/>
        <v>2000000</v>
      </c>
      <c r="N15" s="63">
        <f t="shared" si="4"/>
        <v>1000000</v>
      </c>
      <c r="O15" s="63">
        <f t="shared" si="4"/>
        <v>1000000</v>
      </c>
      <c r="P15" s="63">
        <f t="shared" si="4"/>
        <v>1000000</v>
      </c>
      <c r="Q15" s="63">
        <f t="shared" si="4"/>
        <v>1000000</v>
      </c>
      <c r="R15" s="63">
        <f t="shared" si="4"/>
        <v>1000000</v>
      </c>
      <c r="S15" s="63">
        <f t="shared" si="4"/>
        <v>1000000</v>
      </c>
      <c r="T15" s="63">
        <f t="shared" si="4"/>
        <v>1000000</v>
      </c>
      <c r="U15" s="63">
        <f t="shared" si="4"/>
        <v>1000000</v>
      </c>
      <c r="V15" s="63">
        <f t="shared" si="4"/>
        <v>0</v>
      </c>
      <c r="W15" s="63">
        <f t="shared" si="4"/>
        <v>0</v>
      </c>
      <c r="X15" s="69"/>
      <c r="Y15" s="73">
        <f t="shared" si="1"/>
        <v>0</v>
      </c>
    </row>
    <row r="16" spans="1:25" s="34" customFormat="1" ht="46.5" customHeight="1">
      <c r="A16" s="39"/>
      <c r="B16" s="36" t="s">
        <v>53</v>
      </c>
      <c r="C16" s="37">
        <v>10000000</v>
      </c>
      <c r="D16" s="37"/>
      <c r="E16" s="47">
        <v>10000000</v>
      </c>
      <c r="F16" s="41">
        <v>2932652.27</v>
      </c>
      <c r="G16" s="42"/>
      <c r="H16" s="42">
        <v>0</v>
      </c>
      <c r="I16" s="41"/>
      <c r="J16" s="42"/>
      <c r="K16" s="42"/>
      <c r="L16" s="36" t="s">
        <v>153</v>
      </c>
      <c r="M16" s="66">
        <v>2000000</v>
      </c>
      <c r="N16" s="66">
        <v>1000000</v>
      </c>
      <c r="O16" s="66">
        <v>1000000</v>
      </c>
      <c r="P16" s="66">
        <v>1000000</v>
      </c>
      <c r="Q16" s="66">
        <v>1000000</v>
      </c>
      <c r="R16" s="66">
        <v>1000000</v>
      </c>
      <c r="S16" s="66">
        <v>1000000</v>
      </c>
      <c r="T16" s="66">
        <v>1000000</v>
      </c>
      <c r="U16" s="66">
        <v>1000000</v>
      </c>
      <c r="V16" s="68"/>
      <c r="W16" s="68"/>
      <c r="X16" s="68"/>
      <c r="Y16" s="73">
        <f>E16-I16-M16-N16-O16-P16-Q16-R16-S16-T16-U16-V16-W16</f>
        <v>0</v>
      </c>
    </row>
    <row r="17" spans="1:25" s="34" customFormat="1" ht="43.5">
      <c r="A17" s="51">
        <v>4</v>
      </c>
      <c r="B17" s="52" t="s">
        <v>121</v>
      </c>
      <c r="C17" s="53">
        <f>SUM(C18:C21)</f>
        <v>21095500</v>
      </c>
      <c r="D17" s="53">
        <f t="shared" ref="D17:F17" si="5">SUM(D18:D21)</f>
        <v>10000000</v>
      </c>
      <c r="E17" s="53">
        <f t="shared" si="5"/>
        <v>31095500</v>
      </c>
      <c r="F17" s="53">
        <f t="shared" si="5"/>
        <v>672100</v>
      </c>
      <c r="G17" s="54"/>
      <c r="H17" s="54">
        <f>SUM(H18:H21)</f>
        <v>3</v>
      </c>
      <c r="I17" s="53">
        <f>SUM(I18:I21)</f>
        <v>29680000</v>
      </c>
      <c r="J17" s="64"/>
      <c r="K17" s="64"/>
      <c r="L17" s="53">
        <f t="shared" ref="L17:W17" si="6">SUM(L18:L21)</f>
        <v>0</v>
      </c>
      <c r="M17" s="63">
        <f t="shared" si="6"/>
        <v>0</v>
      </c>
      <c r="N17" s="63">
        <f t="shared" si="6"/>
        <v>0</v>
      </c>
      <c r="O17" s="63">
        <f t="shared" si="6"/>
        <v>0</v>
      </c>
      <c r="P17" s="63">
        <f t="shared" si="6"/>
        <v>1415500</v>
      </c>
      <c r="Q17" s="63">
        <f t="shared" si="6"/>
        <v>0</v>
      </c>
      <c r="R17" s="63">
        <f t="shared" si="6"/>
        <v>0</v>
      </c>
      <c r="S17" s="63">
        <f t="shared" si="6"/>
        <v>0</v>
      </c>
      <c r="T17" s="63">
        <f t="shared" si="6"/>
        <v>0</v>
      </c>
      <c r="U17" s="63">
        <f t="shared" si="6"/>
        <v>0</v>
      </c>
      <c r="V17" s="63">
        <f t="shared" si="6"/>
        <v>0</v>
      </c>
      <c r="W17" s="63">
        <f t="shared" si="6"/>
        <v>0</v>
      </c>
      <c r="X17" s="63"/>
      <c r="Y17" s="73">
        <f t="shared" si="1"/>
        <v>0</v>
      </c>
    </row>
    <row r="18" spans="1:25" s="34" customFormat="1" ht="87.75" customHeight="1">
      <c r="A18" s="39"/>
      <c r="B18" s="36" t="s">
        <v>54</v>
      </c>
      <c r="C18" s="37">
        <v>9930000</v>
      </c>
      <c r="D18" s="37"/>
      <c r="E18" s="47">
        <v>9930000</v>
      </c>
      <c r="F18" s="41"/>
      <c r="G18" s="42"/>
      <c r="H18" s="38">
        <v>1</v>
      </c>
      <c r="I18" s="37">
        <f>E18</f>
        <v>9930000</v>
      </c>
      <c r="J18" s="42">
        <v>2</v>
      </c>
      <c r="K18" s="42">
        <v>5</v>
      </c>
      <c r="L18" s="36" t="s">
        <v>161</v>
      </c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73">
        <f t="shared" si="1"/>
        <v>0</v>
      </c>
    </row>
    <row r="19" spans="1:25" s="34" customFormat="1" ht="44.25" customHeight="1">
      <c r="A19" s="35"/>
      <c r="B19" s="36" t="s">
        <v>55</v>
      </c>
      <c r="C19" s="37"/>
      <c r="D19" s="37">
        <v>10000000</v>
      </c>
      <c r="E19" s="47">
        <v>10000000</v>
      </c>
      <c r="F19" s="37"/>
      <c r="G19" s="38"/>
      <c r="H19" s="38">
        <v>1</v>
      </c>
      <c r="I19" s="37">
        <f>E19</f>
        <v>10000000</v>
      </c>
      <c r="J19" s="38">
        <v>2</v>
      </c>
      <c r="K19" s="38">
        <v>5</v>
      </c>
      <c r="L19" s="36" t="s">
        <v>162</v>
      </c>
      <c r="M19" s="66"/>
      <c r="N19" s="66"/>
      <c r="O19" s="66"/>
      <c r="P19" s="66"/>
      <c r="Q19" s="66"/>
      <c r="R19" s="66"/>
      <c r="S19" s="66"/>
      <c r="T19" s="66"/>
      <c r="U19" s="67"/>
      <c r="V19" s="67"/>
      <c r="W19" s="66"/>
      <c r="X19" s="66"/>
      <c r="Y19" s="73">
        <f t="shared" si="1"/>
        <v>0</v>
      </c>
    </row>
    <row r="20" spans="1:25" s="34" customFormat="1" ht="66" customHeight="1">
      <c r="A20" s="35"/>
      <c r="B20" s="36" t="s">
        <v>56</v>
      </c>
      <c r="C20" s="37">
        <v>1415500</v>
      </c>
      <c r="D20" s="37"/>
      <c r="E20" s="47">
        <v>1415500</v>
      </c>
      <c r="F20" s="37">
        <v>672100</v>
      </c>
      <c r="G20" s="38"/>
      <c r="H20" s="38">
        <v>0</v>
      </c>
      <c r="I20" s="37"/>
      <c r="J20" s="38"/>
      <c r="K20" s="38"/>
      <c r="L20" s="36" t="s">
        <v>147</v>
      </c>
      <c r="M20" s="66"/>
      <c r="N20" s="66"/>
      <c r="O20" s="66"/>
      <c r="P20" s="66">
        <f>E20</f>
        <v>1415500</v>
      </c>
      <c r="Q20" s="66"/>
      <c r="R20" s="66"/>
      <c r="S20" s="66"/>
      <c r="T20" s="66"/>
      <c r="U20" s="67"/>
      <c r="V20" s="67"/>
      <c r="W20" s="66"/>
      <c r="X20" s="66"/>
      <c r="Y20" s="73">
        <f t="shared" si="1"/>
        <v>0</v>
      </c>
    </row>
    <row r="21" spans="1:25" s="34" customFormat="1" ht="39" customHeight="1">
      <c r="A21" s="35"/>
      <c r="B21" s="36" t="s">
        <v>57</v>
      </c>
      <c r="C21" s="37">
        <v>9750000</v>
      </c>
      <c r="D21" s="37"/>
      <c r="E21" s="47">
        <v>9750000</v>
      </c>
      <c r="F21" s="37"/>
      <c r="G21" s="38"/>
      <c r="H21" s="38">
        <v>1</v>
      </c>
      <c r="I21" s="37">
        <f>E21</f>
        <v>9750000</v>
      </c>
      <c r="J21" s="38">
        <v>2</v>
      </c>
      <c r="K21" s="38">
        <v>5</v>
      </c>
      <c r="L21" s="36" t="s">
        <v>157</v>
      </c>
      <c r="M21" s="66"/>
      <c r="N21" s="66"/>
      <c r="O21" s="66"/>
      <c r="P21" s="66"/>
      <c r="Q21" s="66"/>
      <c r="R21" s="66"/>
      <c r="S21" s="66"/>
      <c r="T21" s="66"/>
      <c r="U21" s="67"/>
      <c r="V21" s="67"/>
      <c r="W21" s="66"/>
      <c r="X21" s="66"/>
      <c r="Y21" s="73">
        <f t="shared" si="1"/>
        <v>0</v>
      </c>
    </row>
    <row r="22" spans="1:25" s="34" customFormat="1" ht="38.25" customHeight="1">
      <c r="A22" s="51">
        <v>4</v>
      </c>
      <c r="B22" s="52" t="s">
        <v>129</v>
      </c>
      <c r="C22" s="53">
        <f>SUM(C23:C25)</f>
        <v>0</v>
      </c>
      <c r="D22" s="53">
        <f t="shared" ref="D22:F22" si="7">SUM(D23:D25)</f>
        <v>44347000</v>
      </c>
      <c r="E22" s="53">
        <f t="shared" si="7"/>
        <v>44347000</v>
      </c>
      <c r="F22" s="53">
        <f t="shared" si="7"/>
        <v>0</v>
      </c>
      <c r="G22" s="54"/>
      <c r="H22" s="54">
        <f>SUM(H23:H25)</f>
        <v>2</v>
      </c>
      <c r="I22" s="53">
        <f>SUM(I23:I25)</f>
        <v>43000000</v>
      </c>
      <c r="J22" s="64"/>
      <c r="K22" s="64"/>
      <c r="L22" s="53">
        <f t="shared" ref="L22:W22" si="8">SUM(L23:L25)</f>
        <v>0</v>
      </c>
      <c r="M22" s="63">
        <f t="shared" si="8"/>
        <v>0</v>
      </c>
      <c r="N22" s="63">
        <f t="shared" si="8"/>
        <v>0</v>
      </c>
      <c r="O22" s="63">
        <f t="shared" si="8"/>
        <v>0</v>
      </c>
      <c r="P22" s="63">
        <f t="shared" si="8"/>
        <v>1098000</v>
      </c>
      <c r="Q22" s="63">
        <f t="shared" si="8"/>
        <v>0</v>
      </c>
      <c r="R22" s="63">
        <f t="shared" si="8"/>
        <v>0</v>
      </c>
      <c r="S22" s="63">
        <f t="shared" si="8"/>
        <v>0</v>
      </c>
      <c r="T22" s="63">
        <f t="shared" si="8"/>
        <v>0</v>
      </c>
      <c r="U22" s="63">
        <f t="shared" si="8"/>
        <v>0</v>
      </c>
      <c r="V22" s="63">
        <f t="shared" si="8"/>
        <v>0</v>
      </c>
      <c r="W22" s="63">
        <f t="shared" si="8"/>
        <v>249000</v>
      </c>
      <c r="X22" s="63"/>
      <c r="Y22" s="73">
        <f t="shared" si="1"/>
        <v>0</v>
      </c>
    </row>
    <row r="23" spans="1:25" s="34" customFormat="1" ht="42.75" customHeight="1">
      <c r="A23" s="35"/>
      <c r="B23" s="36" t="s">
        <v>58</v>
      </c>
      <c r="C23" s="37"/>
      <c r="D23" s="37">
        <v>23000000</v>
      </c>
      <c r="E23" s="47">
        <v>23000000</v>
      </c>
      <c r="F23" s="37"/>
      <c r="G23" s="38"/>
      <c r="H23" s="38">
        <v>1</v>
      </c>
      <c r="I23" s="37">
        <f>E23</f>
        <v>23000000</v>
      </c>
      <c r="J23" s="38">
        <v>2</v>
      </c>
      <c r="K23" s="38">
        <v>5</v>
      </c>
      <c r="L23" s="36" t="s">
        <v>152</v>
      </c>
      <c r="M23" s="66"/>
      <c r="N23" s="66"/>
      <c r="O23" s="66"/>
      <c r="P23" s="66"/>
      <c r="Q23" s="66"/>
      <c r="R23" s="66"/>
      <c r="S23" s="66"/>
      <c r="T23" s="66"/>
      <c r="U23" s="67"/>
      <c r="V23" s="67"/>
      <c r="W23" s="66"/>
      <c r="X23" s="66"/>
      <c r="Y23" s="73">
        <f t="shared" si="1"/>
        <v>0</v>
      </c>
    </row>
    <row r="24" spans="1:25" s="34" customFormat="1" ht="87">
      <c r="A24" s="35"/>
      <c r="B24" s="36" t="s">
        <v>59</v>
      </c>
      <c r="C24" s="37"/>
      <c r="D24" s="37">
        <v>1347000</v>
      </c>
      <c r="E24" s="47">
        <v>1347000</v>
      </c>
      <c r="F24" s="37"/>
      <c r="G24" s="38"/>
      <c r="H24" s="38"/>
      <c r="I24" s="37"/>
      <c r="J24" s="38" t="s">
        <v>4</v>
      </c>
      <c r="K24" s="38"/>
      <c r="L24" s="36" t="s">
        <v>151</v>
      </c>
      <c r="M24" s="66"/>
      <c r="N24" s="66"/>
      <c r="O24" s="66"/>
      <c r="P24" s="66">
        <v>1098000</v>
      </c>
      <c r="Q24" s="66"/>
      <c r="R24" s="66"/>
      <c r="S24" s="66"/>
      <c r="T24" s="66"/>
      <c r="U24" s="67"/>
      <c r="V24" s="67"/>
      <c r="W24" s="66">
        <f>E24-P24</f>
        <v>249000</v>
      </c>
      <c r="X24" s="66"/>
      <c r="Y24" s="73">
        <f t="shared" si="1"/>
        <v>0</v>
      </c>
    </row>
    <row r="25" spans="1:25" s="34" customFormat="1" ht="42.75" customHeight="1">
      <c r="A25" s="39"/>
      <c r="B25" s="36" t="s">
        <v>60</v>
      </c>
      <c r="C25" s="37"/>
      <c r="D25" s="37">
        <v>20000000</v>
      </c>
      <c r="E25" s="47">
        <v>20000000</v>
      </c>
      <c r="F25" s="41"/>
      <c r="G25" s="42"/>
      <c r="H25" s="42">
        <v>1</v>
      </c>
      <c r="I25" s="37">
        <f>E25</f>
        <v>20000000</v>
      </c>
      <c r="J25" s="42">
        <v>2</v>
      </c>
      <c r="K25" s="42">
        <v>5</v>
      </c>
      <c r="L25" s="36" t="s">
        <v>166</v>
      </c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73">
        <f t="shared" si="1"/>
        <v>0</v>
      </c>
    </row>
    <row r="26" spans="1:25" s="34" customFormat="1" ht="43.5">
      <c r="A26" s="51">
        <v>5</v>
      </c>
      <c r="B26" s="52" t="s">
        <v>130</v>
      </c>
      <c r="C26" s="53">
        <f>SUM(C27)</f>
        <v>0</v>
      </c>
      <c r="D26" s="53">
        <f t="shared" ref="D26:W26" si="9">SUM(D27)</f>
        <v>5000000</v>
      </c>
      <c r="E26" s="53">
        <f t="shared" si="9"/>
        <v>5000000</v>
      </c>
      <c r="F26" s="63">
        <f t="shared" si="9"/>
        <v>0</v>
      </c>
      <c r="G26" s="63">
        <f t="shared" si="9"/>
        <v>0</v>
      </c>
      <c r="H26" s="64">
        <f t="shared" si="9"/>
        <v>1</v>
      </c>
      <c r="I26" s="63">
        <f t="shared" si="9"/>
        <v>5000000</v>
      </c>
      <c r="J26" s="64"/>
      <c r="K26" s="64"/>
      <c r="L26" s="53">
        <f t="shared" si="9"/>
        <v>0</v>
      </c>
      <c r="M26" s="63">
        <f t="shared" si="9"/>
        <v>0</v>
      </c>
      <c r="N26" s="63">
        <f t="shared" si="9"/>
        <v>0</v>
      </c>
      <c r="O26" s="63">
        <f t="shared" si="9"/>
        <v>0</v>
      </c>
      <c r="P26" s="63">
        <f t="shared" si="9"/>
        <v>0</v>
      </c>
      <c r="Q26" s="63">
        <f t="shared" si="9"/>
        <v>0</v>
      </c>
      <c r="R26" s="63">
        <f t="shared" si="9"/>
        <v>0</v>
      </c>
      <c r="S26" s="63">
        <f t="shared" si="9"/>
        <v>0</v>
      </c>
      <c r="T26" s="63">
        <f t="shared" si="9"/>
        <v>0</v>
      </c>
      <c r="U26" s="63">
        <f t="shared" si="9"/>
        <v>0</v>
      </c>
      <c r="V26" s="63">
        <f t="shared" si="9"/>
        <v>0</v>
      </c>
      <c r="W26" s="63">
        <f t="shared" si="9"/>
        <v>0</v>
      </c>
      <c r="X26" s="69"/>
      <c r="Y26" s="73">
        <f t="shared" si="1"/>
        <v>0</v>
      </c>
    </row>
    <row r="27" spans="1:25" s="34" customFormat="1" ht="85.5" customHeight="1">
      <c r="A27" s="35"/>
      <c r="B27" s="36" t="s">
        <v>61</v>
      </c>
      <c r="C27" s="37"/>
      <c r="D27" s="37">
        <v>5000000</v>
      </c>
      <c r="E27" s="47">
        <v>5000000</v>
      </c>
      <c r="F27" s="37"/>
      <c r="G27" s="38"/>
      <c r="H27" s="38">
        <v>1</v>
      </c>
      <c r="I27" s="37">
        <v>5000000</v>
      </c>
      <c r="J27" s="38">
        <v>4</v>
      </c>
      <c r="K27" s="38">
        <v>1</v>
      </c>
      <c r="L27" s="36" t="s">
        <v>165</v>
      </c>
      <c r="M27" s="66"/>
      <c r="N27" s="66"/>
      <c r="O27" s="66"/>
      <c r="P27" s="66"/>
      <c r="Q27" s="66"/>
      <c r="R27" s="66"/>
      <c r="S27" s="66"/>
      <c r="T27" s="66"/>
      <c r="U27" s="67"/>
      <c r="V27" s="67"/>
      <c r="W27" s="66"/>
      <c r="X27" s="66"/>
      <c r="Y27" s="73">
        <f t="shared" si="1"/>
        <v>0</v>
      </c>
    </row>
    <row r="28" spans="1:25" s="34" customFormat="1" ht="67.5" customHeight="1">
      <c r="A28" s="51">
        <v>6</v>
      </c>
      <c r="B28" s="52" t="s">
        <v>131</v>
      </c>
      <c r="C28" s="53">
        <f>SUM(C29:C32)</f>
        <v>0</v>
      </c>
      <c r="D28" s="53">
        <f t="shared" ref="D28:F28" si="10">SUM(D29:D32)</f>
        <v>35706000</v>
      </c>
      <c r="E28" s="53">
        <f t="shared" si="10"/>
        <v>35706000</v>
      </c>
      <c r="F28" s="53">
        <f t="shared" si="10"/>
        <v>0</v>
      </c>
      <c r="G28" s="54"/>
      <c r="H28" s="54">
        <f>SUM(H29:H32)</f>
        <v>4</v>
      </c>
      <c r="I28" s="53">
        <f>SUM(I29:I32)</f>
        <v>35706000</v>
      </c>
      <c r="J28" s="64"/>
      <c r="K28" s="64"/>
      <c r="L28" s="53">
        <f t="shared" ref="L28:W28" si="11">SUM(L29:L32)</f>
        <v>0</v>
      </c>
      <c r="M28" s="63">
        <f t="shared" si="11"/>
        <v>0</v>
      </c>
      <c r="N28" s="63">
        <f t="shared" si="11"/>
        <v>0</v>
      </c>
      <c r="O28" s="63">
        <f t="shared" si="11"/>
        <v>0</v>
      </c>
      <c r="P28" s="63">
        <f t="shared" si="11"/>
        <v>0</v>
      </c>
      <c r="Q28" s="63">
        <f t="shared" si="11"/>
        <v>0</v>
      </c>
      <c r="R28" s="63">
        <f t="shared" si="11"/>
        <v>0</v>
      </c>
      <c r="S28" s="63">
        <f t="shared" si="11"/>
        <v>0</v>
      </c>
      <c r="T28" s="63">
        <f t="shared" si="11"/>
        <v>0</v>
      </c>
      <c r="U28" s="63">
        <f t="shared" si="11"/>
        <v>0</v>
      </c>
      <c r="V28" s="63">
        <f t="shared" si="11"/>
        <v>0</v>
      </c>
      <c r="W28" s="63">
        <f t="shared" si="11"/>
        <v>0</v>
      </c>
      <c r="X28" s="63"/>
      <c r="Y28" s="73">
        <f t="shared" si="1"/>
        <v>0</v>
      </c>
    </row>
    <row r="29" spans="1:25" s="34" customFormat="1" ht="63" customHeight="1">
      <c r="A29" s="35"/>
      <c r="B29" s="36" t="s">
        <v>62</v>
      </c>
      <c r="C29" s="37"/>
      <c r="D29" s="37">
        <v>9900000</v>
      </c>
      <c r="E29" s="47">
        <v>9900000</v>
      </c>
      <c r="F29" s="37"/>
      <c r="G29" s="38"/>
      <c r="H29" s="38">
        <v>1</v>
      </c>
      <c r="I29" s="37">
        <f>E29</f>
        <v>9900000</v>
      </c>
      <c r="J29" s="38">
        <v>2</v>
      </c>
      <c r="K29" s="38">
        <v>5</v>
      </c>
      <c r="L29" s="36" t="s">
        <v>144</v>
      </c>
      <c r="M29" s="66"/>
      <c r="N29" s="66"/>
      <c r="O29" s="66"/>
      <c r="P29" s="66"/>
      <c r="Q29" s="66"/>
      <c r="R29" s="66"/>
      <c r="S29" s="66"/>
      <c r="T29" s="66"/>
      <c r="U29" s="67"/>
      <c r="V29" s="67"/>
      <c r="W29" s="66"/>
      <c r="X29" s="66"/>
      <c r="Y29" s="73">
        <f t="shared" si="1"/>
        <v>0</v>
      </c>
    </row>
    <row r="30" spans="1:25" s="34" customFormat="1" ht="65.25">
      <c r="A30" s="35"/>
      <c r="B30" s="36" t="s">
        <v>63</v>
      </c>
      <c r="C30" s="37"/>
      <c r="D30" s="37">
        <v>9950000</v>
      </c>
      <c r="E30" s="47">
        <v>9950000</v>
      </c>
      <c r="F30" s="37"/>
      <c r="G30" s="38"/>
      <c r="H30" s="38">
        <v>1</v>
      </c>
      <c r="I30" s="37">
        <f t="shared" ref="I30:I32" si="12">E30</f>
        <v>9950000</v>
      </c>
      <c r="J30" s="38">
        <v>3</v>
      </c>
      <c r="K30" s="38">
        <v>5</v>
      </c>
      <c r="L30" s="36" t="s">
        <v>163</v>
      </c>
      <c r="M30" s="66"/>
      <c r="N30" s="66"/>
      <c r="O30" s="66"/>
      <c r="P30" s="66"/>
      <c r="Q30" s="66"/>
      <c r="R30" s="66"/>
      <c r="S30" s="66"/>
      <c r="T30" s="66"/>
      <c r="U30" s="67"/>
      <c r="V30" s="67"/>
      <c r="W30" s="66"/>
      <c r="X30" s="66"/>
      <c r="Y30" s="73">
        <f t="shared" si="1"/>
        <v>0</v>
      </c>
    </row>
    <row r="31" spans="1:25" s="34" customFormat="1" ht="45" customHeight="1">
      <c r="A31" s="39"/>
      <c r="B31" s="36" t="s">
        <v>64</v>
      </c>
      <c r="C31" s="37"/>
      <c r="D31" s="37">
        <v>9900000</v>
      </c>
      <c r="E31" s="47">
        <v>9900000</v>
      </c>
      <c r="F31" s="41"/>
      <c r="G31" s="42"/>
      <c r="H31" s="42">
        <v>1</v>
      </c>
      <c r="I31" s="37">
        <f t="shared" si="12"/>
        <v>9900000</v>
      </c>
      <c r="J31" s="38">
        <v>2</v>
      </c>
      <c r="K31" s="38">
        <v>5</v>
      </c>
      <c r="L31" s="36" t="s">
        <v>144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73">
        <f t="shared" si="1"/>
        <v>0</v>
      </c>
    </row>
    <row r="32" spans="1:25" s="34" customFormat="1" ht="65.25">
      <c r="A32" s="35"/>
      <c r="B32" s="36" t="s">
        <v>65</v>
      </c>
      <c r="C32" s="37"/>
      <c r="D32" s="37">
        <v>5956000</v>
      </c>
      <c r="E32" s="47">
        <v>5956000</v>
      </c>
      <c r="F32" s="37"/>
      <c r="G32" s="38"/>
      <c r="H32" s="38">
        <v>1</v>
      </c>
      <c r="I32" s="37">
        <f t="shared" si="12"/>
        <v>5956000</v>
      </c>
      <c r="J32" s="38">
        <v>2</v>
      </c>
      <c r="K32" s="38">
        <v>5</v>
      </c>
      <c r="L32" s="36" t="s">
        <v>144</v>
      </c>
      <c r="M32" s="66"/>
      <c r="N32" s="66"/>
      <c r="O32" s="66"/>
      <c r="P32" s="66"/>
      <c r="Q32" s="66"/>
      <c r="R32" s="66"/>
      <c r="S32" s="66"/>
      <c r="T32" s="66"/>
      <c r="U32" s="67"/>
      <c r="V32" s="67"/>
      <c r="W32" s="66"/>
      <c r="X32" s="66"/>
      <c r="Y32" s="73">
        <f t="shared" si="1"/>
        <v>0</v>
      </c>
    </row>
    <row r="33" spans="1:25" s="34" customFormat="1" ht="72" customHeight="1">
      <c r="A33" s="51">
        <v>7</v>
      </c>
      <c r="B33" s="52" t="s">
        <v>132</v>
      </c>
      <c r="C33" s="53">
        <f>SUM(C34:C83)</f>
        <v>0</v>
      </c>
      <c r="D33" s="53">
        <f t="shared" ref="D33:F33" si="13">SUM(D34:D83)</f>
        <v>252203600</v>
      </c>
      <c r="E33" s="53">
        <f t="shared" si="13"/>
        <v>252203600</v>
      </c>
      <c r="F33" s="53">
        <f t="shared" si="13"/>
        <v>2476000</v>
      </c>
      <c r="G33" s="54"/>
      <c r="H33" s="63">
        <f>SUM(H34:H83)</f>
        <v>24</v>
      </c>
      <c r="I33" s="63">
        <f t="shared" ref="I33:W33" si="14">SUM(I34:I83)</f>
        <v>122277000</v>
      </c>
      <c r="J33" s="63"/>
      <c r="K33" s="63"/>
      <c r="L33" s="63">
        <f t="shared" si="14"/>
        <v>0</v>
      </c>
      <c r="M33" s="63">
        <f t="shared" si="14"/>
        <v>0</v>
      </c>
      <c r="N33" s="63">
        <f t="shared" si="14"/>
        <v>5741000</v>
      </c>
      <c r="O33" s="63">
        <f t="shared" si="14"/>
        <v>25002000</v>
      </c>
      <c r="P33" s="63">
        <f t="shared" si="14"/>
        <v>12156900</v>
      </c>
      <c r="Q33" s="63">
        <f t="shared" si="14"/>
        <v>38051000</v>
      </c>
      <c r="R33" s="63">
        <f t="shared" si="14"/>
        <v>9148000</v>
      </c>
      <c r="S33" s="63">
        <f t="shared" si="14"/>
        <v>9127000</v>
      </c>
      <c r="T33" s="63">
        <f t="shared" si="14"/>
        <v>0</v>
      </c>
      <c r="U33" s="63">
        <f t="shared" si="14"/>
        <v>0</v>
      </c>
      <c r="V33" s="63">
        <f t="shared" si="14"/>
        <v>8839000</v>
      </c>
      <c r="W33" s="63">
        <f t="shared" si="14"/>
        <v>21861700</v>
      </c>
      <c r="X33" s="69"/>
      <c r="Y33" s="73">
        <f t="shared" si="1"/>
        <v>0</v>
      </c>
    </row>
    <row r="34" spans="1:25" s="34" customFormat="1" ht="130.5">
      <c r="A34" s="35"/>
      <c r="B34" s="36" t="s">
        <v>66</v>
      </c>
      <c r="C34" s="37"/>
      <c r="D34" s="37">
        <v>11500000</v>
      </c>
      <c r="E34" s="47">
        <v>11500000</v>
      </c>
      <c r="F34" s="37"/>
      <c r="G34" s="38"/>
      <c r="H34" s="38">
        <v>1</v>
      </c>
      <c r="I34" s="37">
        <f t="shared" ref="I34:I41" si="15">E34</f>
        <v>11500000</v>
      </c>
      <c r="J34" s="38">
        <v>3</v>
      </c>
      <c r="K34" s="38">
        <v>5</v>
      </c>
      <c r="L34" s="36" t="s">
        <v>146</v>
      </c>
      <c r="M34" s="66"/>
      <c r="N34" s="66"/>
      <c r="O34" s="66"/>
      <c r="P34" s="66"/>
      <c r="Q34" s="66"/>
      <c r="R34" s="66"/>
      <c r="S34" s="66"/>
      <c r="T34" s="66"/>
      <c r="U34" s="67"/>
      <c r="V34" s="67"/>
      <c r="W34" s="66"/>
      <c r="X34" s="66"/>
      <c r="Y34" s="73">
        <f t="shared" si="1"/>
        <v>0</v>
      </c>
    </row>
    <row r="35" spans="1:25" s="34" customFormat="1" ht="67.5" customHeight="1">
      <c r="A35" s="35"/>
      <c r="B35" s="36" t="s">
        <v>67</v>
      </c>
      <c r="C35" s="37"/>
      <c r="D35" s="37">
        <v>8290000</v>
      </c>
      <c r="E35" s="47">
        <v>8290000</v>
      </c>
      <c r="F35" s="37"/>
      <c r="G35" s="38"/>
      <c r="H35" s="38">
        <v>1</v>
      </c>
      <c r="I35" s="37">
        <f t="shared" si="15"/>
        <v>8290000</v>
      </c>
      <c r="J35" s="38">
        <v>3</v>
      </c>
      <c r="K35" s="38">
        <v>5</v>
      </c>
      <c r="L35" s="36" t="s">
        <v>146</v>
      </c>
      <c r="M35" s="66"/>
      <c r="N35" s="66"/>
      <c r="O35" s="66"/>
      <c r="P35" s="66"/>
      <c r="Q35" s="66"/>
      <c r="R35" s="66"/>
      <c r="S35" s="66"/>
      <c r="T35" s="66"/>
      <c r="U35" s="67"/>
      <c r="V35" s="67"/>
      <c r="W35" s="66"/>
      <c r="X35" s="66"/>
      <c r="Y35" s="73">
        <f t="shared" si="1"/>
        <v>0</v>
      </c>
    </row>
    <row r="36" spans="1:25" s="34" customFormat="1" ht="87" customHeight="1">
      <c r="A36" s="39"/>
      <c r="B36" s="36" t="s">
        <v>68</v>
      </c>
      <c r="C36" s="37"/>
      <c r="D36" s="37">
        <v>2400000</v>
      </c>
      <c r="E36" s="47">
        <v>2400000</v>
      </c>
      <c r="F36" s="41"/>
      <c r="G36" s="42"/>
      <c r="H36" s="38">
        <v>1</v>
      </c>
      <c r="I36" s="37">
        <f t="shared" si="15"/>
        <v>2400000</v>
      </c>
      <c r="J36" s="42">
        <v>3</v>
      </c>
      <c r="K36" s="42">
        <v>5</v>
      </c>
      <c r="L36" s="36" t="s">
        <v>146</v>
      </c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73">
        <f t="shared" si="1"/>
        <v>0</v>
      </c>
    </row>
    <row r="37" spans="1:25" s="34" customFormat="1" ht="88.5" customHeight="1">
      <c r="A37" s="35"/>
      <c r="B37" s="36" t="s">
        <v>69</v>
      </c>
      <c r="C37" s="37"/>
      <c r="D37" s="37">
        <v>8886000</v>
      </c>
      <c r="E37" s="47">
        <v>8886000</v>
      </c>
      <c r="F37" s="37"/>
      <c r="G37" s="38"/>
      <c r="H37" s="38">
        <v>1</v>
      </c>
      <c r="I37" s="37">
        <f t="shared" si="15"/>
        <v>8886000</v>
      </c>
      <c r="J37" s="38">
        <v>2</v>
      </c>
      <c r="K37" s="38">
        <v>5</v>
      </c>
      <c r="L37" s="36" t="s">
        <v>144</v>
      </c>
      <c r="M37" s="66"/>
      <c r="N37" s="66"/>
      <c r="O37" s="66"/>
      <c r="P37" s="66"/>
      <c r="Q37" s="66"/>
      <c r="R37" s="66"/>
      <c r="S37" s="66"/>
      <c r="T37" s="66"/>
      <c r="U37" s="67"/>
      <c r="V37" s="67"/>
      <c r="W37" s="66"/>
      <c r="X37" s="66"/>
      <c r="Y37" s="73">
        <f t="shared" si="1"/>
        <v>0</v>
      </c>
    </row>
    <row r="38" spans="1:25" s="34" customFormat="1" ht="108.75">
      <c r="A38" s="35"/>
      <c r="B38" s="36" t="s">
        <v>70</v>
      </c>
      <c r="C38" s="37"/>
      <c r="D38" s="37">
        <v>5751000</v>
      </c>
      <c r="E38" s="47">
        <v>5751000</v>
      </c>
      <c r="F38" s="37"/>
      <c r="G38" s="38"/>
      <c r="H38" s="38"/>
      <c r="I38" s="37"/>
      <c r="J38" s="38" t="s">
        <v>4</v>
      </c>
      <c r="K38" s="38"/>
      <c r="L38" s="36"/>
      <c r="M38" s="66"/>
      <c r="N38" s="66"/>
      <c r="O38" s="66"/>
      <c r="P38" s="66"/>
      <c r="Q38" s="66"/>
      <c r="R38" s="66">
        <v>4168000</v>
      </c>
      <c r="S38" s="66"/>
      <c r="T38" s="66"/>
      <c r="U38" s="67"/>
      <c r="V38" s="67"/>
      <c r="W38" s="66">
        <v>1583000</v>
      </c>
      <c r="X38" s="66"/>
      <c r="Y38" s="73">
        <f t="shared" si="1"/>
        <v>0</v>
      </c>
    </row>
    <row r="39" spans="1:25" s="34" customFormat="1" ht="87.75" customHeight="1">
      <c r="A39" s="39"/>
      <c r="B39" s="36" t="s">
        <v>71</v>
      </c>
      <c r="C39" s="37"/>
      <c r="D39" s="37">
        <v>4091000</v>
      </c>
      <c r="E39" s="47">
        <v>4091000</v>
      </c>
      <c r="F39" s="41"/>
      <c r="G39" s="42"/>
      <c r="H39" s="38"/>
      <c r="I39" s="41"/>
      <c r="J39" s="38" t="s">
        <v>4</v>
      </c>
      <c r="K39" s="42"/>
      <c r="L39" s="36" t="s">
        <v>151</v>
      </c>
      <c r="M39" s="68"/>
      <c r="N39" s="68"/>
      <c r="O39" s="68"/>
      <c r="P39" s="68"/>
      <c r="Q39" s="66">
        <v>3250000</v>
      </c>
      <c r="R39" s="68"/>
      <c r="S39" s="68"/>
      <c r="T39" s="68"/>
      <c r="U39" s="68"/>
      <c r="V39" s="68"/>
      <c r="W39" s="66">
        <f>E39-Q39</f>
        <v>841000</v>
      </c>
      <c r="X39" s="68"/>
      <c r="Y39" s="73">
        <f t="shared" si="1"/>
        <v>0</v>
      </c>
    </row>
    <row r="40" spans="1:25" s="34" customFormat="1" ht="108.75">
      <c r="A40" s="35"/>
      <c r="B40" s="36" t="s">
        <v>72</v>
      </c>
      <c r="C40" s="37"/>
      <c r="D40" s="37">
        <v>3400000</v>
      </c>
      <c r="E40" s="47">
        <v>3400000</v>
      </c>
      <c r="F40" s="37"/>
      <c r="G40" s="38"/>
      <c r="H40" s="38"/>
      <c r="I40" s="37"/>
      <c r="J40" s="38" t="s">
        <v>4</v>
      </c>
      <c r="K40" s="38"/>
      <c r="L40" s="36"/>
      <c r="M40" s="66"/>
      <c r="N40" s="66"/>
      <c r="O40" s="66"/>
      <c r="P40" s="66"/>
      <c r="Q40" s="66">
        <v>2842000</v>
      </c>
      <c r="R40" s="66"/>
      <c r="S40" s="66"/>
      <c r="T40" s="66"/>
      <c r="U40" s="67"/>
      <c r="V40" s="67"/>
      <c r="W40" s="66">
        <v>558000</v>
      </c>
      <c r="X40" s="66"/>
      <c r="Y40" s="73">
        <f t="shared" si="1"/>
        <v>0</v>
      </c>
    </row>
    <row r="41" spans="1:25" s="34" customFormat="1" ht="64.5" customHeight="1">
      <c r="A41" s="35"/>
      <c r="B41" s="36" t="s">
        <v>73</v>
      </c>
      <c r="C41" s="37"/>
      <c r="D41" s="37">
        <v>8400000</v>
      </c>
      <c r="E41" s="47">
        <v>8400000</v>
      </c>
      <c r="F41" s="37"/>
      <c r="G41" s="38"/>
      <c r="H41" s="38">
        <v>1</v>
      </c>
      <c r="I41" s="37">
        <f t="shared" si="15"/>
        <v>8400000</v>
      </c>
      <c r="J41" s="38">
        <v>2</v>
      </c>
      <c r="K41" s="38">
        <v>5</v>
      </c>
      <c r="L41" s="36" t="s">
        <v>168</v>
      </c>
      <c r="M41" s="66"/>
      <c r="N41" s="66"/>
      <c r="O41" s="66"/>
      <c r="P41" s="66"/>
      <c r="Q41" s="66"/>
      <c r="R41" s="66"/>
      <c r="S41" s="66"/>
      <c r="T41" s="66"/>
      <c r="U41" s="67"/>
      <c r="V41" s="67"/>
      <c r="W41" s="66"/>
      <c r="X41" s="66"/>
      <c r="Y41" s="73">
        <f t="shared" si="1"/>
        <v>0</v>
      </c>
    </row>
    <row r="42" spans="1:25" s="34" customFormat="1" ht="87">
      <c r="A42" s="35"/>
      <c r="B42" s="36" t="s">
        <v>74</v>
      </c>
      <c r="C42" s="37"/>
      <c r="D42" s="37">
        <v>5980000</v>
      </c>
      <c r="E42" s="47">
        <v>5980000</v>
      </c>
      <c r="F42" s="37"/>
      <c r="G42" s="38"/>
      <c r="H42" s="38">
        <v>1</v>
      </c>
      <c r="I42" s="37">
        <f t="shared" ref="I42:I51" si="16">E42</f>
        <v>5980000</v>
      </c>
      <c r="J42" s="38">
        <v>2</v>
      </c>
      <c r="K42" s="38">
        <v>5</v>
      </c>
      <c r="L42" s="36" t="s">
        <v>144</v>
      </c>
      <c r="M42" s="66"/>
      <c r="N42" s="66"/>
      <c r="O42" s="66"/>
      <c r="P42" s="66"/>
      <c r="Q42" s="66"/>
      <c r="R42" s="66"/>
      <c r="S42" s="66"/>
      <c r="T42" s="66"/>
      <c r="U42" s="67"/>
      <c r="V42" s="67"/>
      <c r="W42" s="66"/>
      <c r="X42" s="66"/>
      <c r="Y42" s="73">
        <f t="shared" si="1"/>
        <v>0</v>
      </c>
    </row>
    <row r="43" spans="1:25" s="34" customFormat="1" ht="66.75" customHeight="1">
      <c r="A43" s="39"/>
      <c r="B43" s="75" t="s">
        <v>75</v>
      </c>
      <c r="C43" s="37"/>
      <c r="D43" s="37">
        <v>5000000</v>
      </c>
      <c r="E43" s="47">
        <v>5000000</v>
      </c>
      <c r="F43" s="41"/>
      <c r="G43" s="42"/>
      <c r="H43" s="38"/>
      <c r="I43" s="37"/>
      <c r="J43" s="38" t="s">
        <v>4</v>
      </c>
      <c r="K43" s="38"/>
      <c r="L43" s="36" t="s">
        <v>152</v>
      </c>
      <c r="M43" s="68"/>
      <c r="N43" s="68"/>
      <c r="O43" s="68"/>
      <c r="P43" s="68"/>
      <c r="Q43" s="66">
        <v>3740000</v>
      </c>
      <c r="R43" s="68"/>
      <c r="S43" s="68"/>
      <c r="T43" s="68"/>
      <c r="U43" s="68"/>
      <c r="V43" s="68"/>
      <c r="W43" s="68">
        <v>1260000</v>
      </c>
      <c r="X43" s="68"/>
      <c r="Y43" s="73">
        <f t="shared" si="1"/>
        <v>0</v>
      </c>
    </row>
    <row r="44" spans="1:25" s="34" customFormat="1" ht="66.75" customHeight="1">
      <c r="A44" s="35"/>
      <c r="B44" s="75" t="s">
        <v>76</v>
      </c>
      <c r="C44" s="37"/>
      <c r="D44" s="37">
        <v>1999800</v>
      </c>
      <c r="E44" s="47">
        <v>1999800</v>
      </c>
      <c r="F44" s="37"/>
      <c r="G44" s="38"/>
      <c r="H44" s="38"/>
      <c r="I44" s="37"/>
      <c r="J44" s="38" t="s">
        <v>4</v>
      </c>
      <c r="K44" s="38"/>
      <c r="L44" s="36" t="s">
        <v>152</v>
      </c>
      <c r="M44" s="66"/>
      <c r="N44" s="66"/>
      <c r="O44" s="66"/>
      <c r="P44" s="66">
        <v>1360000</v>
      </c>
      <c r="Q44" s="66"/>
      <c r="R44" s="66"/>
      <c r="S44" s="66"/>
      <c r="T44" s="66"/>
      <c r="U44" s="67"/>
      <c r="V44" s="67"/>
      <c r="W44" s="66">
        <v>639800</v>
      </c>
      <c r="X44" s="66"/>
      <c r="Y44" s="73">
        <f t="shared" si="1"/>
        <v>0</v>
      </c>
    </row>
    <row r="45" spans="1:25" s="34" customFormat="1" ht="87">
      <c r="A45" s="35"/>
      <c r="B45" s="36" t="s">
        <v>77</v>
      </c>
      <c r="C45" s="37"/>
      <c r="D45" s="37">
        <v>1984800</v>
      </c>
      <c r="E45" s="47">
        <v>1984800</v>
      </c>
      <c r="F45" s="37"/>
      <c r="G45" s="38"/>
      <c r="H45" s="38"/>
      <c r="I45" s="37"/>
      <c r="J45" s="38" t="s">
        <v>4</v>
      </c>
      <c r="K45" s="38"/>
      <c r="L45" s="36" t="s">
        <v>151</v>
      </c>
      <c r="M45" s="66"/>
      <c r="N45" s="66"/>
      <c r="O45" s="66"/>
      <c r="P45" s="66">
        <v>1345000</v>
      </c>
      <c r="Q45" s="66"/>
      <c r="R45" s="66"/>
      <c r="S45" s="66"/>
      <c r="T45" s="66"/>
      <c r="U45" s="67"/>
      <c r="V45" s="67"/>
      <c r="W45" s="66">
        <f>E45-P45</f>
        <v>639800</v>
      </c>
      <c r="X45" s="66"/>
      <c r="Y45" s="73">
        <f t="shared" si="1"/>
        <v>0</v>
      </c>
    </row>
    <row r="46" spans="1:25" s="34" customFormat="1" ht="65.25" customHeight="1">
      <c r="A46" s="39"/>
      <c r="B46" s="36" t="s">
        <v>78</v>
      </c>
      <c r="C46" s="37"/>
      <c r="D46" s="37">
        <v>1992000</v>
      </c>
      <c r="E46" s="47">
        <v>1992000</v>
      </c>
      <c r="F46" s="41"/>
      <c r="G46" s="42"/>
      <c r="H46" s="38">
        <v>1</v>
      </c>
      <c r="I46" s="37">
        <f t="shared" si="16"/>
        <v>1992000</v>
      </c>
      <c r="J46" s="42">
        <v>2</v>
      </c>
      <c r="K46" s="42">
        <v>5</v>
      </c>
      <c r="L46" s="36" t="s">
        <v>167</v>
      </c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3">
        <f t="shared" si="1"/>
        <v>0</v>
      </c>
    </row>
    <row r="47" spans="1:25" s="34" customFormat="1" ht="87">
      <c r="A47" s="35"/>
      <c r="B47" s="36" t="s">
        <v>79</v>
      </c>
      <c r="C47" s="37"/>
      <c r="D47" s="37">
        <v>1965000</v>
      </c>
      <c r="E47" s="47">
        <v>1965000</v>
      </c>
      <c r="F47" s="37"/>
      <c r="G47" s="38"/>
      <c r="H47" s="38">
        <v>1</v>
      </c>
      <c r="I47" s="37">
        <f t="shared" si="16"/>
        <v>1965000</v>
      </c>
      <c r="J47" s="38">
        <v>2</v>
      </c>
      <c r="K47" s="38">
        <v>5</v>
      </c>
      <c r="L47" s="36" t="s">
        <v>167</v>
      </c>
      <c r="M47" s="66"/>
      <c r="N47" s="66"/>
      <c r="O47" s="66"/>
      <c r="P47" s="66"/>
      <c r="Q47" s="66"/>
      <c r="R47" s="66"/>
      <c r="S47" s="66"/>
      <c r="T47" s="66"/>
      <c r="U47" s="67"/>
      <c r="V47" s="67"/>
      <c r="W47" s="66"/>
      <c r="X47" s="66"/>
      <c r="Y47" s="73">
        <f t="shared" si="1"/>
        <v>0</v>
      </c>
    </row>
    <row r="48" spans="1:25" s="34" customFormat="1" ht="68.25" customHeight="1">
      <c r="A48" s="35"/>
      <c r="B48" s="36" t="s">
        <v>80</v>
      </c>
      <c r="C48" s="37"/>
      <c r="D48" s="37">
        <v>1262000</v>
      </c>
      <c r="E48" s="47">
        <v>1262000</v>
      </c>
      <c r="F48" s="37"/>
      <c r="G48" s="38"/>
      <c r="H48" s="38">
        <v>1</v>
      </c>
      <c r="I48" s="37">
        <f t="shared" si="16"/>
        <v>1262000</v>
      </c>
      <c r="J48" s="38">
        <v>2</v>
      </c>
      <c r="K48" s="38">
        <v>5</v>
      </c>
      <c r="L48" s="36" t="s">
        <v>167</v>
      </c>
      <c r="M48" s="66"/>
      <c r="N48" s="66"/>
      <c r="O48" s="66"/>
      <c r="P48" s="66"/>
      <c r="Q48" s="66"/>
      <c r="R48" s="66"/>
      <c r="S48" s="66"/>
      <c r="T48" s="66"/>
      <c r="U48" s="67"/>
      <c r="V48" s="67"/>
      <c r="W48" s="66"/>
      <c r="X48" s="66"/>
      <c r="Y48" s="73">
        <f t="shared" si="1"/>
        <v>0</v>
      </c>
    </row>
    <row r="49" spans="1:25" s="34" customFormat="1" ht="87">
      <c r="A49" s="35"/>
      <c r="B49" s="36" t="s">
        <v>81</v>
      </c>
      <c r="C49" s="37"/>
      <c r="D49" s="37">
        <v>14186000</v>
      </c>
      <c r="E49" s="47">
        <v>14186000</v>
      </c>
      <c r="F49" s="37"/>
      <c r="G49" s="38"/>
      <c r="H49" s="38"/>
      <c r="I49" s="37"/>
      <c r="J49" s="38" t="s">
        <v>4</v>
      </c>
      <c r="K49" s="38"/>
      <c r="L49" s="36" t="s">
        <v>151</v>
      </c>
      <c r="M49" s="66"/>
      <c r="N49" s="66">
        <v>1396000</v>
      </c>
      <c r="O49" s="66">
        <v>2792000</v>
      </c>
      <c r="P49" s="66">
        <v>2792000</v>
      </c>
      <c r="Q49" s="66">
        <v>2792000</v>
      </c>
      <c r="R49" s="66"/>
      <c r="S49" s="66">
        <v>4188000</v>
      </c>
      <c r="T49" s="66"/>
      <c r="U49" s="67"/>
      <c r="V49" s="67"/>
      <c r="W49" s="66">
        <f>E49-N49-O49-P49-Q49-S49</f>
        <v>226000</v>
      </c>
      <c r="X49" s="66"/>
      <c r="Y49" s="73">
        <f t="shared" si="1"/>
        <v>0</v>
      </c>
    </row>
    <row r="50" spans="1:25" s="34" customFormat="1" ht="72" customHeight="1">
      <c r="A50" s="39"/>
      <c r="B50" s="36" t="s">
        <v>82</v>
      </c>
      <c r="C50" s="37"/>
      <c r="D50" s="37">
        <v>6964000</v>
      </c>
      <c r="E50" s="47">
        <v>6964000</v>
      </c>
      <c r="F50" s="41"/>
      <c r="G50" s="42"/>
      <c r="H50" s="38"/>
      <c r="I50" s="37"/>
      <c r="J50" s="38" t="s">
        <v>4</v>
      </c>
      <c r="K50" s="38"/>
      <c r="L50" s="36" t="s">
        <v>151</v>
      </c>
      <c r="M50" s="68"/>
      <c r="N50" s="66">
        <v>1989000</v>
      </c>
      <c r="O50" s="66">
        <v>1989000</v>
      </c>
      <c r="P50" s="66"/>
      <c r="Q50" s="66">
        <v>2652000</v>
      </c>
      <c r="R50" s="68"/>
      <c r="S50" s="68"/>
      <c r="T50" s="68"/>
      <c r="U50" s="68"/>
      <c r="V50" s="68"/>
      <c r="W50" s="66">
        <f>E50-N50-O50-Q50</f>
        <v>334000</v>
      </c>
      <c r="X50" s="68"/>
      <c r="Y50" s="73">
        <f t="shared" si="1"/>
        <v>0</v>
      </c>
    </row>
    <row r="51" spans="1:25" s="34" customFormat="1" ht="72" customHeight="1">
      <c r="A51" s="35"/>
      <c r="B51" s="36" t="s">
        <v>83</v>
      </c>
      <c r="C51" s="37"/>
      <c r="D51" s="37">
        <v>4504000</v>
      </c>
      <c r="E51" s="47">
        <v>4504000</v>
      </c>
      <c r="F51" s="37"/>
      <c r="G51" s="38"/>
      <c r="H51" s="38">
        <v>1</v>
      </c>
      <c r="I51" s="37">
        <f t="shared" si="16"/>
        <v>4504000</v>
      </c>
      <c r="J51" s="38">
        <v>2</v>
      </c>
      <c r="K51" s="38">
        <v>5</v>
      </c>
      <c r="L51" s="36" t="s">
        <v>155</v>
      </c>
      <c r="M51" s="66"/>
      <c r="N51" s="66"/>
      <c r="O51" s="66"/>
      <c r="P51" s="66"/>
      <c r="Q51" s="66"/>
      <c r="R51" s="66"/>
      <c r="S51" s="66"/>
      <c r="T51" s="66"/>
      <c r="U51" s="67"/>
      <c r="V51" s="67"/>
      <c r="W51" s="66"/>
      <c r="X51" s="66"/>
      <c r="Y51" s="73">
        <f t="shared" si="1"/>
        <v>0</v>
      </c>
    </row>
    <row r="52" spans="1:25" s="34" customFormat="1" ht="87">
      <c r="A52" s="35"/>
      <c r="B52" s="36" t="s">
        <v>84</v>
      </c>
      <c r="C52" s="37"/>
      <c r="D52" s="37">
        <v>8749000</v>
      </c>
      <c r="E52" s="47">
        <v>8749000</v>
      </c>
      <c r="F52" s="37"/>
      <c r="G52" s="38"/>
      <c r="H52" s="38"/>
      <c r="I52" s="37"/>
      <c r="J52" s="38" t="s">
        <v>4</v>
      </c>
      <c r="K52" s="38"/>
      <c r="L52" s="36" t="s">
        <v>151</v>
      </c>
      <c r="M52" s="66"/>
      <c r="N52" s="66"/>
      <c r="O52" s="66"/>
      <c r="P52" s="66"/>
      <c r="Q52" s="66">
        <v>8720000</v>
      </c>
      <c r="R52" s="66"/>
      <c r="S52" s="66"/>
      <c r="T52" s="66"/>
      <c r="U52" s="67"/>
      <c r="V52" s="67"/>
      <c r="W52" s="66">
        <f>E52-Q52</f>
        <v>29000</v>
      </c>
      <c r="X52" s="66"/>
      <c r="Y52" s="73">
        <f t="shared" si="1"/>
        <v>0</v>
      </c>
    </row>
    <row r="53" spans="1:25" s="34" customFormat="1" ht="92.25" customHeight="1">
      <c r="A53" s="39"/>
      <c r="B53" s="36" t="s">
        <v>85</v>
      </c>
      <c r="C53" s="37"/>
      <c r="D53" s="37">
        <v>3080000</v>
      </c>
      <c r="E53" s="47">
        <v>3080000</v>
      </c>
      <c r="F53" s="41"/>
      <c r="G53" s="42"/>
      <c r="H53" s="38"/>
      <c r="I53" s="41"/>
      <c r="J53" s="38" t="s">
        <v>4</v>
      </c>
      <c r="K53" s="42"/>
      <c r="L53" s="36" t="s">
        <v>151</v>
      </c>
      <c r="M53" s="68"/>
      <c r="N53" s="68"/>
      <c r="O53" s="68"/>
      <c r="P53" s="68"/>
      <c r="Q53" s="66">
        <v>2598000</v>
      </c>
      <c r="R53" s="68"/>
      <c r="S53" s="68"/>
      <c r="T53" s="68"/>
      <c r="U53" s="68"/>
      <c r="V53" s="68"/>
      <c r="W53" s="66">
        <f>E53-Q53</f>
        <v>482000</v>
      </c>
      <c r="X53" s="68"/>
      <c r="Y53" s="73">
        <f t="shared" si="1"/>
        <v>0</v>
      </c>
    </row>
    <row r="54" spans="1:25" s="34" customFormat="1" ht="87">
      <c r="A54" s="35"/>
      <c r="B54" s="36" t="s">
        <v>86</v>
      </c>
      <c r="C54" s="37"/>
      <c r="D54" s="37">
        <v>1827000</v>
      </c>
      <c r="E54" s="47">
        <v>1827000</v>
      </c>
      <c r="F54" s="37"/>
      <c r="G54" s="38"/>
      <c r="H54" s="38"/>
      <c r="I54" s="37"/>
      <c r="J54" s="38" t="s">
        <v>4</v>
      </c>
      <c r="K54" s="38"/>
      <c r="L54" s="36" t="s">
        <v>151</v>
      </c>
      <c r="M54" s="66"/>
      <c r="N54" s="66"/>
      <c r="O54" s="66">
        <v>1820000</v>
      </c>
      <c r="P54" s="66"/>
      <c r="Q54" s="66"/>
      <c r="R54" s="66"/>
      <c r="S54" s="66"/>
      <c r="T54" s="66"/>
      <c r="U54" s="67"/>
      <c r="V54" s="67"/>
      <c r="W54" s="66">
        <f>E54-O54</f>
        <v>7000</v>
      </c>
      <c r="X54" s="66"/>
      <c r="Y54" s="73">
        <f t="shared" si="1"/>
        <v>0</v>
      </c>
    </row>
    <row r="55" spans="1:25" s="34" customFormat="1" ht="94.5" customHeight="1">
      <c r="A55" s="35"/>
      <c r="B55" s="36" t="s">
        <v>87</v>
      </c>
      <c r="C55" s="37"/>
      <c r="D55" s="37">
        <v>1674000</v>
      </c>
      <c r="E55" s="47">
        <v>1674000</v>
      </c>
      <c r="F55" s="37"/>
      <c r="G55" s="38"/>
      <c r="H55" s="38"/>
      <c r="I55" s="37"/>
      <c r="J55" s="38" t="s">
        <v>4</v>
      </c>
      <c r="K55" s="38"/>
      <c r="L55" s="36" t="s">
        <v>151</v>
      </c>
      <c r="M55" s="66"/>
      <c r="N55" s="66"/>
      <c r="O55" s="66">
        <v>1669000</v>
      </c>
      <c r="P55" s="66"/>
      <c r="Q55" s="66"/>
      <c r="R55" s="66"/>
      <c r="S55" s="66"/>
      <c r="T55" s="66"/>
      <c r="U55" s="67"/>
      <c r="V55" s="67"/>
      <c r="W55" s="66">
        <f>E55-O55</f>
        <v>5000</v>
      </c>
      <c r="X55" s="66"/>
      <c r="Y55" s="73">
        <f t="shared" si="1"/>
        <v>0</v>
      </c>
    </row>
    <row r="56" spans="1:25" s="34" customFormat="1" ht="87">
      <c r="A56" s="35"/>
      <c r="B56" s="36" t="s">
        <v>88</v>
      </c>
      <c r="C56" s="37"/>
      <c r="D56" s="37">
        <v>14223000</v>
      </c>
      <c r="E56" s="47">
        <v>14223000</v>
      </c>
      <c r="F56" s="37"/>
      <c r="G56" s="38"/>
      <c r="H56" s="38">
        <v>1</v>
      </c>
      <c r="I56" s="37">
        <f>E56</f>
        <v>14223000</v>
      </c>
      <c r="J56" s="38">
        <v>2</v>
      </c>
      <c r="K56" s="38">
        <v>5</v>
      </c>
      <c r="L56" s="36" t="s">
        <v>145</v>
      </c>
      <c r="M56" s="66"/>
      <c r="N56" s="66"/>
      <c r="O56" s="66"/>
      <c r="P56" s="66"/>
      <c r="Q56" s="66"/>
      <c r="R56" s="66"/>
      <c r="S56" s="66"/>
      <c r="T56" s="66"/>
      <c r="U56" s="67"/>
      <c r="V56" s="67"/>
      <c r="W56" s="66"/>
      <c r="X56" s="66"/>
      <c r="Y56" s="73">
        <f t="shared" si="1"/>
        <v>0</v>
      </c>
    </row>
    <row r="57" spans="1:25" s="34" customFormat="1" ht="87.75" customHeight="1">
      <c r="A57" s="39"/>
      <c r="B57" s="36" t="s">
        <v>89</v>
      </c>
      <c r="C57" s="37"/>
      <c r="D57" s="37">
        <v>2681000</v>
      </c>
      <c r="E57" s="47">
        <v>2681000</v>
      </c>
      <c r="F57" s="37">
        <v>2476000</v>
      </c>
      <c r="G57" s="42"/>
      <c r="H57" s="38"/>
      <c r="I57" s="41"/>
      <c r="J57" s="38" t="s">
        <v>4</v>
      </c>
      <c r="K57" s="42"/>
      <c r="L57" s="36" t="s">
        <v>151</v>
      </c>
      <c r="M57" s="68"/>
      <c r="N57" s="68"/>
      <c r="O57" s="68">
        <v>2476000</v>
      </c>
      <c r="P57" s="68"/>
      <c r="Q57" s="68"/>
      <c r="R57" s="68"/>
      <c r="S57" s="68"/>
      <c r="T57" s="68"/>
      <c r="U57" s="68"/>
      <c r="V57" s="68"/>
      <c r="W57" s="68">
        <f>E57-O57</f>
        <v>205000</v>
      </c>
      <c r="X57" s="68"/>
      <c r="Y57" s="73">
        <f t="shared" si="1"/>
        <v>0</v>
      </c>
    </row>
    <row r="58" spans="1:25" s="34" customFormat="1" ht="72.75" customHeight="1">
      <c r="A58" s="35"/>
      <c r="B58" s="36" t="s">
        <v>136</v>
      </c>
      <c r="C58" s="37"/>
      <c r="D58" s="37">
        <v>1635000</v>
      </c>
      <c r="E58" s="47">
        <v>1635000</v>
      </c>
      <c r="F58" s="37"/>
      <c r="G58" s="38"/>
      <c r="H58" s="38"/>
      <c r="I58" s="37"/>
      <c r="J58" s="38" t="s">
        <v>4</v>
      </c>
      <c r="K58" s="38"/>
      <c r="L58" s="36" t="s">
        <v>151</v>
      </c>
      <c r="M58" s="66"/>
      <c r="N58" s="66"/>
      <c r="O58" s="66">
        <v>1330000</v>
      </c>
      <c r="P58" s="66"/>
      <c r="Q58" s="66"/>
      <c r="R58" s="66"/>
      <c r="S58" s="66"/>
      <c r="T58" s="66"/>
      <c r="U58" s="67"/>
      <c r="V58" s="67"/>
      <c r="W58" s="66">
        <f>E58-O58</f>
        <v>305000</v>
      </c>
      <c r="X58" s="66"/>
      <c r="Y58" s="73">
        <f t="shared" si="1"/>
        <v>0</v>
      </c>
    </row>
    <row r="59" spans="1:25" s="34" customFormat="1" ht="130.5">
      <c r="A59" s="35"/>
      <c r="B59" s="36" t="s">
        <v>135</v>
      </c>
      <c r="C59" s="37"/>
      <c r="D59" s="37">
        <v>1310000</v>
      </c>
      <c r="E59" s="47">
        <v>1310000</v>
      </c>
      <c r="F59" s="37"/>
      <c r="G59" s="38"/>
      <c r="H59" s="38"/>
      <c r="I59" s="37"/>
      <c r="J59" s="38" t="s">
        <v>4</v>
      </c>
      <c r="K59" s="38"/>
      <c r="L59" s="36" t="s">
        <v>151</v>
      </c>
      <c r="M59" s="66"/>
      <c r="N59" s="66"/>
      <c r="O59" s="66">
        <v>1310000</v>
      </c>
      <c r="P59" s="66"/>
      <c r="Q59" s="66"/>
      <c r="R59" s="66"/>
      <c r="S59" s="66"/>
      <c r="T59" s="66"/>
      <c r="U59" s="67"/>
      <c r="V59" s="67"/>
      <c r="W59" s="66">
        <f>E59-O59</f>
        <v>0</v>
      </c>
      <c r="X59" s="66"/>
      <c r="Y59" s="73">
        <f t="shared" si="1"/>
        <v>0</v>
      </c>
    </row>
    <row r="60" spans="1:25" s="34" customFormat="1" ht="93.75" customHeight="1">
      <c r="A60" s="39"/>
      <c r="B60" s="36" t="s">
        <v>90</v>
      </c>
      <c r="C60" s="37"/>
      <c r="D60" s="37">
        <v>4549000</v>
      </c>
      <c r="E60" s="47">
        <v>4549000</v>
      </c>
      <c r="F60" s="41"/>
      <c r="G60" s="42"/>
      <c r="H60" s="38">
        <v>1</v>
      </c>
      <c r="I60" s="37">
        <f t="shared" ref="I60:I73" si="17">E60</f>
        <v>4549000</v>
      </c>
      <c r="J60" s="38">
        <v>2</v>
      </c>
      <c r="K60" s="38">
        <v>5</v>
      </c>
      <c r="L60" s="36" t="s">
        <v>154</v>
      </c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73">
        <f t="shared" si="1"/>
        <v>0</v>
      </c>
    </row>
    <row r="61" spans="1:25" s="34" customFormat="1" ht="108.75">
      <c r="A61" s="35"/>
      <c r="B61" s="36" t="s">
        <v>91</v>
      </c>
      <c r="C61" s="37"/>
      <c r="D61" s="37">
        <v>2160000</v>
      </c>
      <c r="E61" s="47">
        <v>2160000</v>
      </c>
      <c r="F61" s="37"/>
      <c r="G61" s="38"/>
      <c r="H61" s="38">
        <v>1</v>
      </c>
      <c r="I61" s="37">
        <f t="shared" si="17"/>
        <v>2160000</v>
      </c>
      <c r="J61" s="38">
        <v>2</v>
      </c>
      <c r="K61" s="38">
        <v>5</v>
      </c>
      <c r="L61" s="36" t="s">
        <v>145</v>
      </c>
      <c r="M61" s="66"/>
      <c r="N61" s="66"/>
      <c r="O61" s="66"/>
      <c r="P61" s="66"/>
      <c r="Q61" s="66"/>
      <c r="R61" s="66"/>
      <c r="S61" s="66"/>
      <c r="T61" s="66"/>
      <c r="U61" s="67"/>
      <c r="V61" s="67"/>
      <c r="W61" s="66"/>
      <c r="X61" s="66"/>
      <c r="Y61" s="73">
        <f t="shared" si="1"/>
        <v>0</v>
      </c>
    </row>
    <row r="62" spans="1:25" s="34" customFormat="1" ht="114.75" customHeight="1">
      <c r="A62" s="35"/>
      <c r="B62" s="36" t="s">
        <v>92</v>
      </c>
      <c r="C62" s="37"/>
      <c r="D62" s="37">
        <v>2167000</v>
      </c>
      <c r="E62" s="47">
        <v>2167000</v>
      </c>
      <c r="F62" s="37"/>
      <c r="G62" s="38"/>
      <c r="H62" s="38">
        <v>1</v>
      </c>
      <c r="I62" s="37">
        <f t="shared" si="17"/>
        <v>2167000</v>
      </c>
      <c r="J62" s="38">
        <v>2</v>
      </c>
      <c r="K62" s="38">
        <v>5</v>
      </c>
      <c r="L62" s="36" t="s">
        <v>155</v>
      </c>
      <c r="M62" s="66"/>
      <c r="N62" s="66"/>
      <c r="O62" s="66"/>
      <c r="P62" s="66"/>
      <c r="Q62" s="66"/>
      <c r="R62" s="66"/>
      <c r="S62" s="66"/>
      <c r="T62" s="66"/>
      <c r="U62" s="67"/>
      <c r="V62" s="67"/>
      <c r="W62" s="66"/>
      <c r="X62" s="66"/>
      <c r="Y62" s="73">
        <f t="shared" si="1"/>
        <v>0</v>
      </c>
    </row>
    <row r="63" spans="1:25" s="34" customFormat="1" ht="87">
      <c r="A63" s="35"/>
      <c r="B63" s="75" t="s">
        <v>93</v>
      </c>
      <c r="C63" s="37"/>
      <c r="D63" s="37">
        <v>1442000</v>
      </c>
      <c r="E63" s="47">
        <v>1442000</v>
      </c>
      <c r="F63" s="37"/>
      <c r="G63" s="38"/>
      <c r="H63" s="38"/>
      <c r="I63" s="37"/>
      <c r="J63" s="38" t="s">
        <v>4</v>
      </c>
      <c r="K63" s="38"/>
      <c r="L63" s="36" t="s">
        <v>152</v>
      </c>
      <c r="M63" s="66"/>
      <c r="N63" s="66"/>
      <c r="O63" s="66"/>
      <c r="P63" s="66">
        <v>1355000</v>
      </c>
      <c r="Q63" s="66"/>
      <c r="R63" s="66"/>
      <c r="S63" s="66"/>
      <c r="T63" s="66"/>
      <c r="U63" s="67"/>
      <c r="V63" s="67"/>
      <c r="W63" s="66">
        <v>87000</v>
      </c>
      <c r="X63" s="66"/>
      <c r="Y63" s="73">
        <f t="shared" si="1"/>
        <v>0</v>
      </c>
    </row>
    <row r="64" spans="1:25" s="34" customFormat="1" ht="87">
      <c r="A64" s="35"/>
      <c r="B64" s="36" t="s">
        <v>94</v>
      </c>
      <c r="C64" s="37"/>
      <c r="D64" s="37">
        <v>7012000</v>
      </c>
      <c r="E64" s="47">
        <v>7012000</v>
      </c>
      <c r="F64" s="37"/>
      <c r="G64" s="38"/>
      <c r="H64" s="38">
        <v>1</v>
      </c>
      <c r="I64" s="37">
        <f t="shared" si="17"/>
        <v>7012000</v>
      </c>
      <c r="J64" s="38">
        <v>2</v>
      </c>
      <c r="K64" s="38">
        <v>5</v>
      </c>
      <c r="L64" s="36" t="s">
        <v>155</v>
      </c>
      <c r="M64" s="66"/>
      <c r="N64" s="66"/>
      <c r="O64" s="66"/>
      <c r="P64" s="66"/>
      <c r="Q64" s="66"/>
      <c r="R64" s="66"/>
      <c r="S64" s="66"/>
      <c r="T64" s="66"/>
      <c r="U64" s="67"/>
      <c r="V64" s="67"/>
      <c r="W64" s="66"/>
      <c r="X64" s="66"/>
      <c r="Y64" s="73">
        <f t="shared" si="1"/>
        <v>0</v>
      </c>
    </row>
    <row r="65" spans="1:25" s="34" customFormat="1" ht="66" customHeight="1">
      <c r="A65" s="39"/>
      <c r="B65" s="36" t="s">
        <v>95</v>
      </c>
      <c r="C65" s="37"/>
      <c r="D65" s="37">
        <v>1612000</v>
      </c>
      <c r="E65" s="47">
        <v>1612000</v>
      </c>
      <c r="F65" s="41"/>
      <c r="G65" s="42"/>
      <c r="H65" s="38">
        <v>1</v>
      </c>
      <c r="I65" s="37">
        <f t="shared" si="17"/>
        <v>1612000</v>
      </c>
      <c r="J65" s="38">
        <v>2</v>
      </c>
      <c r="K65" s="38">
        <v>5</v>
      </c>
      <c r="L65" s="36" t="s">
        <v>145</v>
      </c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73">
        <f t="shared" si="1"/>
        <v>0</v>
      </c>
    </row>
    <row r="66" spans="1:25" s="34" customFormat="1" ht="66" customHeight="1">
      <c r="A66" s="35"/>
      <c r="B66" s="75" t="s">
        <v>96</v>
      </c>
      <c r="C66" s="37"/>
      <c r="D66" s="37">
        <v>13000000</v>
      </c>
      <c r="E66" s="47">
        <v>13000000</v>
      </c>
      <c r="F66" s="37"/>
      <c r="G66" s="38"/>
      <c r="H66" s="38"/>
      <c r="I66" s="37"/>
      <c r="J66" s="38" t="s">
        <v>4</v>
      </c>
      <c r="K66" s="38"/>
      <c r="L66" s="36"/>
      <c r="M66" s="66"/>
      <c r="N66" s="66"/>
      <c r="O66" s="66"/>
      <c r="P66" s="66"/>
      <c r="Q66" s="66"/>
      <c r="R66" s="66"/>
      <c r="S66" s="66"/>
      <c r="T66" s="66"/>
      <c r="U66" s="67"/>
      <c r="V66" s="67">
        <v>8839000</v>
      </c>
      <c r="W66" s="66">
        <v>4161000</v>
      </c>
      <c r="X66" s="66"/>
      <c r="Y66" s="73">
        <f t="shared" si="1"/>
        <v>0</v>
      </c>
    </row>
    <row r="67" spans="1:25" s="34" customFormat="1" ht="108.75">
      <c r="A67" s="35"/>
      <c r="B67" s="75" t="s">
        <v>97</v>
      </c>
      <c r="C67" s="37"/>
      <c r="D67" s="37">
        <v>7148000</v>
      </c>
      <c r="E67" s="47">
        <v>7148000</v>
      </c>
      <c r="F67" s="37"/>
      <c r="G67" s="38"/>
      <c r="H67" s="38"/>
      <c r="I67" s="37"/>
      <c r="J67" s="38" t="s">
        <v>4</v>
      </c>
      <c r="K67" s="38"/>
      <c r="L67" s="36"/>
      <c r="M67" s="66"/>
      <c r="N67" s="66"/>
      <c r="O67" s="66"/>
      <c r="P67" s="66"/>
      <c r="Q67" s="66"/>
      <c r="R67" s="66"/>
      <c r="S67" s="66">
        <v>4939000</v>
      </c>
      <c r="T67" s="66"/>
      <c r="U67" s="67"/>
      <c r="V67" s="67"/>
      <c r="W67" s="66">
        <v>2209000</v>
      </c>
      <c r="X67" s="66"/>
      <c r="Y67" s="73">
        <f t="shared" si="1"/>
        <v>0</v>
      </c>
    </row>
    <row r="68" spans="1:25" s="34" customFormat="1" ht="93" customHeight="1">
      <c r="A68" s="39"/>
      <c r="B68" s="36" t="s">
        <v>98</v>
      </c>
      <c r="C68" s="37"/>
      <c r="D68" s="37">
        <v>7210000</v>
      </c>
      <c r="E68" s="47">
        <v>7210000</v>
      </c>
      <c r="F68" s="41"/>
      <c r="G68" s="42"/>
      <c r="H68" s="38"/>
      <c r="I68" s="41"/>
      <c r="J68" s="38" t="s">
        <v>4</v>
      </c>
      <c r="K68" s="42"/>
      <c r="L68" s="36"/>
      <c r="M68" s="68"/>
      <c r="N68" s="68"/>
      <c r="O68" s="66">
        <v>1647000</v>
      </c>
      <c r="P68" s="68"/>
      <c r="Q68" s="66">
        <v>3843000</v>
      </c>
      <c r="R68" s="68"/>
      <c r="S68" s="68"/>
      <c r="T68" s="68"/>
      <c r="U68" s="68"/>
      <c r="V68" s="68"/>
      <c r="W68" s="68">
        <f>E68-O68-Q68</f>
        <v>1720000</v>
      </c>
      <c r="X68" s="68"/>
      <c r="Y68" s="73">
        <f t="shared" si="1"/>
        <v>0</v>
      </c>
    </row>
    <row r="69" spans="1:25" s="34" customFormat="1" ht="50.25" customHeight="1">
      <c r="A69" s="35"/>
      <c r="B69" s="36" t="s">
        <v>99</v>
      </c>
      <c r="C69" s="37"/>
      <c r="D69" s="37">
        <v>1530000</v>
      </c>
      <c r="E69" s="47">
        <v>1530000</v>
      </c>
      <c r="F69" s="37"/>
      <c r="G69" s="38"/>
      <c r="H69" s="38">
        <v>1</v>
      </c>
      <c r="I69" s="37">
        <f t="shared" si="17"/>
        <v>1530000</v>
      </c>
      <c r="J69" s="38">
        <v>2</v>
      </c>
      <c r="K69" s="38">
        <v>5</v>
      </c>
      <c r="L69" s="36" t="s">
        <v>155</v>
      </c>
      <c r="M69" s="66"/>
      <c r="N69" s="66"/>
      <c r="O69" s="66"/>
      <c r="P69" s="66"/>
      <c r="Q69" s="66"/>
      <c r="R69" s="66"/>
      <c r="S69" s="66"/>
      <c r="T69" s="66"/>
      <c r="U69" s="67"/>
      <c r="V69" s="67"/>
      <c r="W69" s="66"/>
      <c r="X69" s="66"/>
      <c r="Y69" s="73">
        <f t="shared" si="1"/>
        <v>0</v>
      </c>
    </row>
    <row r="70" spans="1:25" s="34" customFormat="1" ht="68.25" customHeight="1">
      <c r="A70" s="35"/>
      <c r="B70" s="36" t="s">
        <v>100</v>
      </c>
      <c r="C70" s="37"/>
      <c r="D70" s="37">
        <v>5556000</v>
      </c>
      <c r="E70" s="47">
        <v>5556000</v>
      </c>
      <c r="F70" s="37"/>
      <c r="G70" s="38"/>
      <c r="H70" s="38">
        <v>1</v>
      </c>
      <c r="I70" s="37">
        <f t="shared" si="17"/>
        <v>5556000</v>
      </c>
      <c r="J70" s="38">
        <v>2</v>
      </c>
      <c r="K70" s="38">
        <v>5</v>
      </c>
      <c r="L70" s="36" t="s">
        <v>145</v>
      </c>
      <c r="M70" s="66"/>
      <c r="N70" s="66"/>
      <c r="O70" s="66"/>
      <c r="P70" s="66"/>
      <c r="Q70" s="66"/>
      <c r="R70" s="66"/>
      <c r="S70" s="66"/>
      <c r="T70" s="66"/>
      <c r="U70" s="67"/>
      <c r="V70" s="67"/>
      <c r="W70" s="66"/>
      <c r="X70" s="66"/>
      <c r="Y70" s="73">
        <f t="shared" si="1"/>
        <v>0</v>
      </c>
    </row>
    <row r="71" spans="1:25" s="34" customFormat="1" ht="91.5" customHeight="1">
      <c r="A71" s="35"/>
      <c r="B71" s="36" t="s">
        <v>101</v>
      </c>
      <c r="C71" s="37"/>
      <c r="D71" s="37">
        <v>1859000</v>
      </c>
      <c r="E71" s="47">
        <v>1859000</v>
      </c>
      <c r="F71" s="37"/>
      <c r="G71" s="38"/>
      <c r="H71" s="38"/>
      <c r="I71" s="37"/>
      <c r="J71" s="38" t="s">
        <v>4</v>
      </c>
      <c r="K71" s="38"/>
      <c r="L71" s="36"/>
      <c r="M71" s="66"/>
      <c r="N71" s="66"/>
      <c r="O71" s="66"/>
      <c r="P71" s="66">
        <v>1750000</v>
      </c>
      <c r="Q71" s="66"/>
      <c r="R71" s="66"/>
      <c r="S71" s="66"/>
      <c r="T71" s="66"/>
      <c r="U71" s="67"/>
      <c r="V71" s="67"/>
      <c r="W71" s="66">
        <v>109000</v>
      </c>
      <c r="X71" s="66"/>
      <c r="Y71" s="73">
        <f t="shared" si="1"/>
        <v>0</v>
      </c>
    </row>
    <row r="72" spans="1:25" s="34" customFormat="1" ht="71.25" customHeight="1">
      <c r="A72" s="39"/>
      <c r="B72" s="75" t="s">
        <v>102</v>
      </c>
      <c r="C72" s="37"/>
      <c r="D72" s="37">
        <v>5121000</v>
      </c>
      <c r="E72" s="47">
        <v>5121000</v>
      </c>
      <c r="F72" s="41"/>
      <c r="G72" s="42"/>
      <c r="H72" s="38"/>
      <c r="I72" s="37"/>
      <c r="J72" s="38" t="s">
        <v>4</v>
      </c>
      <c r="K72" s="42"/>
      <c r="L72" s="36"/>
      <c r="M72" s="68"/>
      <c r="N72" s="68"/>
      <c r="O72" s="68"/>
      <c r="P72" s="68"/>
      <c r="Q72" s="66">
        <v>4080000</v>
      </c>
      <c r="R72" s="68"/>
      <c r="S72" s="68"/>
      <c r="T72" s="68"/>
      <c r="U72" s="68"/>
      <c r="V72" s="68"/>
      <c r="W72" s="66">
        <v>1041000</v>
      </c>
      <c r="X72" s="68"/>
      <c r="Y72" s="73">
        <f t="shared" ref="Y72:Y97" si="18">E72-I72-M72-N72-O72-P72-Q72-R72-S72-T72-U72-V72-W72</f>
        <v>0</v>
      </c>
    </row>
    <row r="73" spans="1:25" s="34" customFormat="1" ht="71.25" customHeight="1">
      <c r="A73" s="35"/>
      <c r="B73" s="36" t="s">
        <v>103</v>
      </c>
      <c r="C73" s="37"/>
      <c r="D73" s="37">
        <v>7077000</v>
      </c>
      <c r="E73" s="47">
        <v>7077000</v>
      </c>
      <c r="F73" s="37"/>
      <c r="G73" s="38"/>
      <c r="H73" s="38">
        <v>1</v>
      </c>
      <c r="I73" s="37">
        <f t="shared" si="17"/>
        <v>7077000</v>
      </c>
      <c r="J73" s="38">
        <v>2</v>
      </c>
      <c r="K73" s="38">
        <v>5</v>
      </c>
      <c r="L73" s="36" t="s">
        <v>152</v>
      </c>
      <c r="M73" s="66"/>
      <c r="N73" s="66"/>
      <c r="O73" s="66"/>
      <c r="P73" s="66"/>
      <c r="Q73" s="66"/>
      <c r="R73" s="66"/>
      <c r="S73" s="66"/>
      <c r="T73" s="66"/>
      <c r="U73" s="67"/>
      <c r="V73" s="67"/>
      <c r="W73" s="66"/>
      <c r="X73" s="66"/>
      <c r="Y73" s="73">
        <f t="shared" si="18"/>
        <v>0</v>
      </c>
    </row>
    <row r="74" spans="1:25" s="34" customFormat="1" ht="87">
      <c r="A74" s="35"/>
      <c r="B74" s="36" t="s">
        <v>104</v>
      </c>
      <c r="C74" s="37"/>
      <c r="D74" s="37">
        <v>6758000</v>
      </c>
      <c r="E74" s="47">
        <v>6758000</v>
      </c>
      <c r="F74" s="37"/>
      <c r="G74" s="38"/>
      <c r="H74" s="38"/>
      <c r="I74" s="37"/>
      <c r="J74" s="38" t="s">
        <v>4</v>
      </c>
      <c r="K74" s="38"/>
      <c r="L74" s="36" t="s">
        <v>151</v>
      </c>
      <c r="M74" s="66"/>
      <c r="N74" s="66"/>
      <c r="O74" s="66"/>
      <c r="P74" s="66"/>
      <c r="Q74" s="66"/>
      <c r="R74" s="66">
        <v>4980000</v>
      </c>
      <c r="S74" s="66"/>
      <c r="T74" s="66"/>
      <c r="U74" s="67"/>
      <c r="V74" s="67"/>
      <c r="W74" s="66">
        <v>1778000</v>
      </c>
      <c r="X74" s="66"/>
      <c r="Y74" s="73">
        <f t="shared" si="18"/>
        <v>0</v>
      </c>
    </row>
    <row r="75" spans="1:25" s="34" customFormat="1" ht="63.75" customHeight="1">
      <c r="A75" s="39"/>
      <c r="B75" s="36" t="s">
        <v>105</v>
      </c>
      <c r="C75" s="37"/>
      <c r="D75" s="37">
        <v>8608000</v>
      </c>
      <c r="E75" s="47">
        <v>8608000</v>
      </c>
      <c r="F75" s="41"/>
      <c r="G75" s="42"/>
      <c r="H75" s="38"/>
      <c r="I75" s="37"/>
      <c r="J75" s="38" t="s">
        <v>4</v>
      </c>
      <c r="K75" s="42"/>
      <c r="L75" s="36" t="s">
        <v>151</v>
      </c>
      <c r="M75" s="68"/>
      <c r="N75" s="66">
        <v>2356000</v>
      </c>
      <c r="O75" s="68"/>
      <c r="P75" s="68"/>
      <c r="Q75" s="66">
        <v>3534000</v>
      </c>
      <c r="R75" s="68"/>
      <c r="S75" s="68"/>
      <c r="T75" s="68"/>
      <c r="U75" s="68"/>
      <c r="V75" s="68"/>
      <c r="W75" s="66">
        <f>E75-N75-Q75</f>
        <v>2718000</v>
      </c>
      <c r="X75" s="68"/>
      <c r="Y75" s="73">
        <f t="shared" si="18"/>
        <v>0</v>
      </c>
    </row>
    <row r="76" spans="1:25" s="34" customFormat="1" ht="108.75">
      <c r="A76" s="35"/>
      <c r="B76" s="36" t="s">
        <v>106</v>
      </c>
      <c r="C76" s="37"/>
      <c r="D76" s="37">
        <v>3466000</v>
      </c>
      <c r="E76" s="47">
        <v>3466000</v>
      </c>
      <c r="F76" s="37"/>
      <c r="G76" s="38"/>
      <c r="H76" s="38"/>
      <c r="I76" s="37"/>
      <c r="J76" s="38" t="s">
        <v>4</v>
      </c>
      <c r="K76" s="38"/>
      <c r="L76" s="36" t="s">
        <v>151</v>
      </c>
      <c r="M76" s="66"/>
      <c r="N76" s="66"/>
      <c r="O76" s="66">
        <v>2550000</v>
      </c>
      <c r="P76" s="66"/>
      <c r="Q76" s="66"/>
      <c r="R76" s="66"/>
      <c r="S76" s="66"/>
      <c r="T76" s="66"/>
      <c r="U76" s="67"/>
      <c r="V76" s="67"/>
      <c r="W76" s="66">
        <f>E76-O76</f>
        <v>916000</v>
      </c>
      <c r="X76" s="66"/>
      <c r="Y76" s="73">
        <f t="shared" si="18"/>
        <v>0</v>
      </c>
    </row>
    <row r="77" spans="1:25" s="34" customFormat="1" ht="68.25" customHeight="1">
      <c r="A77" s="35"/>
      <c r="B77" s="36" t="s">
        <v>107</v>
      </c>
      <c r="C77" s="37"/>
      <c r="D77" s="37">
        <v>7419000</v>
      </c>
      <c r="E77" s="47">
        <v>7419000</v>
      </c>
      <c r="F77" s="37"/>
      <c r="G77" s="38"/>
      <c r="H77" s="38"/>
      <c r="I77" s="37"/>
      <c r="J77" s="38" t="s">
        <v>4</v>
      </c>
      <c r="K77" s="38"/>
      <c r="L77" s="36" t="s">
        <v>151</v>
      </c>
      <c r="M77" s="66"/>
      <c r="N77" s="66"/>
      <c r="O77" s="66">
        <v>7419000</v>
      </c>
      <c r="P77" s="66"/>
      <c r="Q77" s="66"/>
      <c r="R77" s="66"/>
      <c r="S77" s="66"/>
      <c r="T77" s="66"/>
      <c r="U77" s="67"/>
      <c r="V77" s="67"/>
      <c r="W77" s="66">
        <f>E77-O77</f>
        <v>0</v>
      </c>
      <c r="X77" s="66"/>
      <c r="Y77" s="73">
        <f t="shared" si="18"/>
        <v>0</v>
      </c>
    </row>
    <row r="78" spans="1:25" s="34" customFormat="1" ht="65.25">
      <c r="A78" s="35"/>
      <c r="B78" s="36" t="s">
        <v>108</v>
      </c>
      <c r="C78" s="37"/>
      <c r="D78" s="37">
        <v>2110000</v>
      </c>
      <c r="E78" s="47">
        <v>2110000</v>
      </c>
      <c r="F78" s="37"/>
      <c r="G78" s="38"/>
      <c r="H78" s="38">
        <v>1</v>
      </c>
      <c r="I78" s="37">
        <f t="shared" ref="I78:I80" si="19">E78</f>
        <v>2110000</v>
      </c>
      <c r="J78" s="38">
        <v>2</v>
      </c>
      <c r="K78" s="38">
        <v>5</v>
      </c>
      <c r="L78" s="36" t="s">
        <v>155</v>
      </c>
      <c r="M78" s="66"/>
      <c r="N78" s="66"/>
      <c r="O78" s="66"/>
      <c r="P78" s="66"/>
      <c r="Q78" s="66"/>
      <c r="R78" s="66"/>
      <c r="S78" s="66"/>
      <c r="T78" s="66"/>
      <c r="U78" s="67"/>
      <c r="V78" s="67"/>
      <c r="W78" s="66"/>
      <c r="X78" s="66"/>
      <c r="Y78" s="73">
        <f t="shared" si="18"/>
        <v>0</v>
      </c>
    </row>
    <row r="79" spans="1:25" s="34" customFormat="1" ht="77.25" customHeight="1">
      <c r="A79" s="39"/>
      <c r="B79" s="36" t="s">
        <v>109</v>
      </c>
      <c r="C79" s="37"/>
      <c r="D79" s="37">
        <v>7290000</v>
      </c>
      <c r="E79" s="47">
        <v>7290000</v>
      </c>
      <c r="F79" s="41"/>
      <c r="G79" s="42"/>
      <c r="H79" s="38">
        <v>1</v>
      </c>
      <c r="I79" s="37">
        <f t="shared" si="19"/>
        <v>7290000</v>
      </c>
      <c r="J79" s="38">
        <v>2</v>
      </c>
      <c r="K79" s="38">
        <v>5</v>
      </c>
      <c r="L79" s="36" t="s">
        <v>155</v>
      </c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73">
        <f t="shared" si="18"/>
        <v>0</v>
      </c>
    </row>
    <row r="80" spans="1:25" s="34" customFormat="1" ht="65.25" customHeight="1">
      <c r="A80" s="35"/>
      <c r="B80" s="36" t="s">
        <v>110</v>
      </c>
      <c r="C80" s="37"/>
      <c r="D80" s="37">
        <v>6400000</v>
      </c>
      <c r="E80" s="47">
        <v>6400000</v>
      </c>
      <c r="F80" s="37"/>
      <c r="G80" s="38"/>
      <c r="H80" s="38">
        <v>1</v>
      </c>
      <c r="I80" s="37">
        <f t="shared" si="19"/>
        <v>6400000</v>
      </c>
      <c r="J80" s="38">
        <v>2</v>
      </c>
      <c r="K80" s="38">
        <v>5</v>
      </c>
      <c r="L80" s="36" t="s">
        <v>155</v>
      </c>
      <c r="M80" s="66"/>
      <c r="N80" s="66"/>
      <c r="O80" s="66"/>
      <c r="P80" s="66"/>
      <c r="Q80" s="66"/>
      <c r="R80" s="66"/>
      <c r="S80" s="66"/>
      <c r="T80" s="66"/>
      <c r="U80" s="67"/>
      <c r="V80" s="67"/>
      <c r="W80" s="66"/>
      <c r="X80" s="66"/>
      <c r="Y80" s="73">
        <f t="shared" si="18"/>
        <v>0</v>
      </c>
    </row>
    <row r="81" spans="1:25" s="34" customFormat="1" ht="65.25">
      <c r="A81" s="35"/>
      <c r="B81" s="36" t="s">
        <v>111</v>
      </c>
      <c r="C81" s="37"/>
      <c r="D81" s="37">
        <v>1899000</v>
      </c>
      <c r="E81" s="47">
        <v>1899000</v>
      </c>
      <c r="F81" s="37"/>
      <c r="G81" s="38"/>
      <c r="H81" s="38">
        <v>1</v>
      </c>
      <c r="I81" s="37">
        <f t="shared" ref="I81" si="20">E81</f>
        <v>1899000</v>
      </c>
      <c r="J81" s="38">
        <v>2</v>
      </c>
      <c r="K81" s="38">
        <v>5</v>
      </c>
      <c r="L81" s="36" t="s">
        <v>144</v>
      </c>
      <c r="M81" s="66"/>
      <c r="N81" s="66"/>
      <c r="O81" s="66"/>
      <c r="P81" s="66"/>
      <c r="Q81" s="66"/>
      <c r="R81" s="66"/>
      <c r="S81" s="66"/>
      <c r="T81" s="66"/>
      <c r="U81" s="67"/>
      <c r="V81" s="67"/>
      <c r="W81" s="66"/>
      <c r="X81" s="66"/>
      <c r="Y81" s="73">
        <f t="shared" si="18"/>
        <v>0</v>
      </c>
    </row>
    <row r="82" spans="1:25" s="34" customFormat="1" ht="105" customHeight="1">
      <c r="A82" s="39"/>
      <c r="B82" s="36" t="s">
        <v>112</v>
      </c>
      <c r="C82" s="37"/>
      <c r="D82" s="37">
        <v>3563000</v>
      </c>
      <c r="E82" s="47">
        <v>3563000</v>
      </c>
      <c r="F82" s="41"/>
      <c r="G82" s="42"/>
      <c r="H82" s="38"/>
      <c r="I82" s="37"/>
      <c r="J82" s="38" t="s">
        <v>4</v>
      </c>
      <c r="K82" s="38"/>
      <c r="L82" s="36"/>
      <c r="M82" s="68"/>
      <c r="N82" s="68"/>
      <c r="O82" s="68"/>
      <c r="P82" s="66">
        <v>3554900</v>
      </c>
      <c r="Q82" s="68"/>
      <c r="R82" s="68"/>
      <c r="S82" s="68"/>
      <c r="T82" s="68"/>
      <c r="U82" s="68"/>
      <c r="V82" s="68"/>
      <c r="W82" s="66">
        <v>8100</v>
      </c>
      <c r="X82" s="68"/>
      <c r="Y82" s="73">
        <f t="shared" si="18"/>
        <v>0</v>
      </c>
    </row>
    <row r="83" spans="1:25" s="34" customFormat="1" ht="108.75">
      <c r="A83" s="35"/>
      <c r="B83" s="36" t="s">
        <v>113</v>
      </c>
      <c r="C83" s="37"/>
      <c r="D83" s="37">
        <v>3513000</v>
      </c>
      <c r="E83" s="47">
        <v>3513000</v>
      </c>
      <c r="F83" s="37"/>
      <c r="G83" s="38"/>
      <c r="H83" s="38">
        <v>1</v>
      </c>
      <c r="I83" s="37">
        <f>E83</f>
        <v>3513000</v>
      </c>
      <c r="J83" s="38">
        <v>3</v>
      </c>
      <c r="K83" s="38">
        <v>5</v>
      </c>
      <c r="L83" s="36" t="s">
        <v>155</v>
      </c>
      <c r="M83" s="66"/>
      <c r="N83" s="66"/>
      <c r="O83" s="66"/>
      <c r="P83" s="66"/>
      <c r="Q83" s="66"/>
      <c r="R83" s="66"/>
      <c r="S83" s="66"/>
      <c r="T83" s="66"/>
      <c r="U83" s="67"/>
      <c r="V83" s="67"/>
      <c r="W83" s="66"/>
      <c r="X83" s="66"/>
      <c r="Y83" s="73">
        <f t="shared" si="18"/>
        <v>0</v>
      </c>
    </row>
    <row r="84" spans="1:25" s="34" customFormat="1" ht="65.25">
      <c r="A84" s="51">
        <v>8</v>
      </c>
      <c r="B84" s="52" t="s">
        <v>134</v>
      </c>
      <c r="C84" s="53">
        <f>SUM(C85:C90)</f>
        <v>2636400</v>
      </c>
      <c r="D84" s="53">
        <f t="shared" ref="D84:F84" si="21">SUM(D85:D90)</f>
        <v>0</v>
      </c>
      <c r="E84" s="53">
        <f t="shared" si="21"/>
        <v>2636400</v>
      </c>
      <c r="F84" s="53">
        <f t="shared" si="21"/>
        <v>639140</v>
      </c>
      <c r="G84" s="54"/>
      <c r="H84" s="63">
        <f>SUM(H85:H90)</f>
        <v>0</v>
      </c>
      <c r="I84" s="63">
        <f t="shared" ref="I84:W84" si="22">SUM(I85:I90)</f>
        <v>0</v>
      </c>
      <c r="J84" s="63">
        <f t="shared" si="22"/>
        <v>0</v>
      </c>
      <c r="K84" s="63">
        <f t="shared" si="22"/>
        <v>0</v>
      </c>
      <c r="L84" s="63">
        <f t="shared" si="22"/>
        <v>0</v>
      </c>
      <c r="M84" s="63">
        <f t="shared" si="22"/>
        <v>0</v>
      </c>
      <c r="N84" s="63">
        <f t="shared" si="22"/>
        <v>0</v>
      </c>
      <c r="O84" s="63">
        <f t="shared" si="22"/>
        <v>152600</v>
      </c>
      <c r="P84" s="63">
        <f t="shared" si="22"/>
        <v>0</v>
      </c>
      <c r="Q84" s="63">
        <f t="shared" si="22"/>
        <v>0</v>
      </c>
      <c r="R84" s="63">
        <f t="shared" si="22"/>
        <v>2483800</v>
      </c>
      <c r="S84" s="63">
        <f t="shared" si="22"/>
        <v>0</v>
      </c>
      <c r="T84" s="63">
        <f t="shared" si="22"/>
        <v>0</v>
      </c>
      <c r="U84" s="63">
        <f t="shared" si="22"/>
        <v>0</v>
      </c>
      <c r="V84" s="63">
        <f t="shared" si="22"/>
        <v>0</v>
      </c>
      <c r="W84" s="63">
        <f t="shared" si="22"/>
        <v>0</v>
      </c>
      <c r="X84" s="69"/>
      <c r="Y84" s="73">
        <f t="shared" si="18"/>
        <v>0</v>
      </c>
    </row>
    <row r="85" spans="1:25" s="34" customFormat="1" ht="42.75" customHeight="1">
      <c r="A85" s="39"/>
      <c r="B85" s="36" t="s">
        <v>114</v>
      </c>
      <c r="C85" s="37">
        <v>68400</v>
      </c>
      <c r="D85" s="37"/>
      <c r="E85" s="47">
        <v>68400</v>
      </c>
      <c r="F85" s="37">
        <v>62140</v>
      </c>
      <c r="G85" s="42"/>
      <c r="H85" s="42">
        <v>0</v>
      </c>
      <c r="I85" s="41"/>
      <c r="J85" s="42"/>
      <c r="K85" s="42"/>
      <c r="L85" s="36" t="s">
        <v>147</v>
      </c>
      <c r="M85" s="68"/>
      <c r="N85" s="68"/>
      <c r="O85" s="68">
        <f>E85</f>
        <v>68400</v>
      </c>
      <c r="P85" s="68"/>
      <c r="Q85" s="68"/>
      <c r="R85" s="68"/>
      <c r="S85" s="68"/>
      <c r="T85" s="68"/>
      <c r="U85" s="68"/>
      <c r="V85" s="68"/>
      <c r="W85" s="68"/>
      <c r="X85" s="68"/>
      <c r="Y85" s="73">
        <f t="shared" si="18"/>
        <v>0</v>
      </c>
    </row>
    <row r="86" spans="1:25" s="34" customFormat="1" ht="44.25" customHeight="1">
      <c r="A86" s="35"/>
      <c r="B86" s="36" t="s">
        <v>115</v>
      </c>
      <c r="C86" s="37">
        <v>84200</v>
      </c>
      <c r="D86" s="37"/>
      <c r="E86" s="47">
        <v>84200</v>
      </c>
      <c r="F86" s="37">
        <v>84200</v>
      </c>
      <c r="G86" s="38"/>
      <c r="H86" s="38">
        <v>0</v>
      </c>
      <c r="I86" s="37"/>
      <c r="J86" s="38"/>
      <c r="K86" s="38"/>
      <c r="L86" s="36" t="s">
        <v>147</v>
      </c>
      <c r="M86" s="66"/>
      <c r="N86" s="66"/>
      <c r="O86" s="66">
        <f>E86</f>
        <v>84200</v>
      </c>
      <c r="P86" s="66"/>
      <c r="Q86" s="66"/>
      <c r="R86" s="66"/>
      <c r="S86" s="66"/>
      <c r="T86" s="66"/>
      <c r="U86" s="67"/>
      <c r="V86" s="67"/>
      <c r="W86" s="66"/>
      <c r="X86" s="66"/>
      <c r="Y86" s="73">
        <f t="shared" si="18"/>
        <v>0</v>
      </c>
    </row>
    <row r="87" spans="1:25" s="34" customFormat="1" ht="43.5">
      <c r="A87" s="35"/>
      <c r="B87" s="36" t="s">
        <v>116</v>
      </c>
      <c r="C87" s="37">
        <v>1742100</v>
      </c>
      <c r="D87" s="37"/>
      <c r="E87" s="47">
        <v>1742100</v>
      </c>
      <c r="F87" s="37">
        <v>172100</v>
      </c>
      <c r="G87" s="38"/>
      <c r="H87" s="38">
        <v>0</v>
      </c>
      <c r="I87" s="37"/>
      <c r="J87" s="38"/>
      <c r="K87" s="38"/>
      <c r="L87" s="36" t="s">
        <v>147</v>
      </c>
      <c r="M87" s="66"/>
      <c r="N87" s="66"/>
      <c r="O87" s="66"/>
      <c r="P87" s="66"/>
      <c r="Q87" s="66"/>
      <c r="R87" s="66">
        <f>E87</f>
        <v>1742100</v>
      </c>
      <c r="S87" s="66"/>
      <c r="T87" s="66"/>
      <c r="U87" s="67"/>
      <c r="V87" s="67"/>
      <c r="W87" s="66"/>
      <c r="X87" s="66"/>
      <c r="Y87" s="73">
        <f t="shared" si="18"/>
        <v>0</v>
      </c>
    </row>
    <row r="88" spans="1:25" s="34" customFormat="1" ht="42.75" customHeight="1">
      <c r="A88" s="39"/>
      <c r="B88" s="36" t="s">
        <v>117</v>
      </c>
      <c r="C88" s="37">
        <v>118000</v>
      </c>
      <c r="D88" s="37"/>
      <c r="E88" s="47">
        <v>118000</v>
      </c>
      <c r="F88" s="37">
        <v>118000</v>
      </c>
      <c r="G88" s="42"/>
      <c r="H88" s="42">
        <v>0</v>
      </c>
      <c r="I88" s="41"/>
      <c r="J88" s="42"/>
      <c r="K88" s="42"/>
      <c r="L88" s="36" t="s">
        <v>147</v>
      </c>
      <c r="M88" s="68"/>
      <c r="N88" s="68"/>
      <c r="O88" s="68"/>
      <c r="P88" s="68"/>
      <c r="Q88" s="68"/>
      <c r="R88" s="68">
        <f>E88</f>
        <v>118000</v>
      </c>
      <c r="S88" s="68"/>
      <c r="T88" s="68"/>
      <c r="U88" s="68"/>
      <c r="V88" s="68"/>
      <c r="W88" s="68"/>
      <c r="X88" s="68"/>
      <c r="Y88" s="73">
        <f t="shared" si="18"/>
        <v>0</v>
      </c>
    </row>
    <row r="89" spans="1:25" s="34" customFormat="1" ht="43.5">
      <c r="A89" s="35"/>
      <c r="B89" s="36" t="s">
        <v>118</v>
      </c>
      <c r="C89" s="37">
        <v>281500</v>
      </c>
      <c r="D89" s="37"/>
      <c r="E89" s="47">
        <v>281500</v>
      </c>
      <c r="F89" s="37"/>
      <c r="G89" s="38"/>
      <c r="H89" s="38">
        <v>0</v>
      </c>
      <c r="I89" s="37"/>
      <c r="J89" s="38"/>
      <c r="K89" s="38"/>
      <c r="L89" s="36" t="s">
        <v>147</v>
      </c>
      <c r="M89" s="66"/>
      <c r="N89" s="66"/>
      <c r="O89" s="66"/>
      <c r="P89" s="66"/>
      <c r="Q89" s="66"/>
      <c r="R89" s="66">
        <f>E89</f>
        <v>281500</v>
      </c>
      <c r="S89" s="66"/>
      <c r="T89" s="66"/>
      <c r="U89" s="67"/>
      <c r="V89" s="67"/>
      <c r="W89" s="66"/>
      <c r="X89" s="66"/>
      <c r="Y89" s="73">
        <f t="shared" si="18"/>
        <v>0</v>
      </c>
    </row>
    <row r="90" spans="1:25" s="34" customFormat="1" ht="40.5" customHeight="1">
      <c r="A90" s="35"/>
      <c r="B90" s="36" t="s">
        <v>119</v>
      </c>
      <c r="C90" s="37">
        <v>342200</v>
      </c>
      <c r="D90" s="37"/>
      <c r="E90" s="47">
        <v>342200</v>
      </c>
      <c r="F90" s="37">
        <v>202700</v>
      </c>
      <c r="G90" s="38"/>
      <c r="H90" s="38">
        <v>0</v>
      </c>
      <c r="I90" s="37"/>
      <c r="J90" s="38"/>
      <c r="K90" s="38"/>
      <c r="L90" s="36" t="s">
        <v>147</v>
      </c>
      <c r="M90" s="66"/>
      <c r="N90" s="66"/>
      <c r="O90" s="66"/>
      <c r="P90" s="66"/>
      <c r="Q90" s="66"/>
      <c r="R90" s="66">
        <f>E90</f>
        <v>342200</v>
      </c>
      <c r="S90" s="66"/>
      <c r="T90" s="66"/>
      <c r="U90" s="67"/>
      <c r="V90" s="67"/>
      <c r="W90" s="66"/>
      <c r="X90" s="66"/>
      <c r="Y90" s="73">
        <f t="shared" si="18"/>
        <v>0</v>
      </c>
    </row>
    <row r="91" spans="1:25" s="34" customFormat="1" ht="65.25">
      <c r="A91" s="57">
        <v>9</v>
      </c>
      <c r="B91" s="52" t="s">
        <v>122</v>
      </c>
      <c r="C91" s="53">
        <f>SUM(C92:C97)</f>
        <v>16935800</v>
      </c>
      <c r="D91" s="53"/>
      <c r="E91" s="50">
        <f>SUM(E92:E97)</f>
        <v>16935800</v>
      </c>
      <c r="F91" s="61">
        <f t="shared" ref="F91:W91" si="23">SUM(F92:F97)</f>
        <v>3478640</v>
      </c>
      <c r="G91" s="61">
        <f t="shared" si="23"/>
        <v>0</v>
      </c>
      <c r="H91" s="61">
        <f t="shared" si="23"/>
        <v>0</v>
      </c>
      <c r="I91" s="61">
        <f t="shared" si="23"/>
        <v>0</v>
      </c>
      <c r="J91" s="61">
        <f t="shared" si="23"/>
        <v>0</v>
      </c>
      <c r="K91" s="50">
        <f t="shared" si="23"/>
        <v>0</v>
      </c>
      <c r="L91" s="50">
        <f t="shared" si="23"/>
        <v>0</v>
      </c>
      <c r="M91" s="61">
        <f t="shared" si="23"/>
        <v>2880000</v>
      </c>
      <c r="N91" s="61">
        <f t="shared" si="23"/>
        <v>0</v>
      </c>
      <c r="O91" s="61">
        <f t="shared" si="23"/>
        <v>984000</v>
      </c>
      <c r="P91" s="61">
        <f t="shared" si="23"/>
        <v>0</v>
      </c>
      <c r="Q91" s="61">
        <f t="shared" si="23"/>
        <v>0</v>
      </c>
      <c r="R91" s="61">
        <f t="shared" si="23"/>
        <v>12935800</v>
      </c>
      <c r="S91" s="61">
        <f t="shared" si="23"/>
        <v>0</v>
      </c>
      <c r="T91" s="61">
        <f t="shared" si="23"/>
        <v>0</v>
      </c>
      <c r="U91" s="61">
        <f t="shared" si="23"/>
        <v>0</v>
      </c>
      <c r="V91" s="61">
        <f t="shared" si="23"/>
        <v>0</v>
      </c>
      <c r="W91" s="61">
        <f t="shared" si="23"/>
        <v>136000</v>
      </c>
      <c r="X91" s="69"/>
      <c r="Y91" s="73">
        <f t="shared" si="18"/>
        <v>0</v>
      </c>
    </row>
    <row r="92" spans="1:25" s="34" customFormat="1" ht="45" customHeight="1">
      <c r="A92" s="35"/>
      <c r="B92" s="36" t="s">
        <v>123</v>
      </c>
      <c r="C92" s="37">
        <v>2936600</v>
      </c>
      <c r="D92" s="37"/>
      <c r="E92" s="47">
        <v>2936600</v>
      </c>
      <c r="F92" s="41"/>
      <c r="G92" s="42"/>
      <c r="H92" s="42">
        <v>0</v>
      </c>
      <c r="I92" s="41"/>
      <c r="J92" s="42"/>
      <c r="K92" s="42"/>
      <c r="L92" s="36" t="s">
        <v>147</v>
      </c>
      <c r="M92" s="68"/>
      <c r="N92" s="68"/>
      <c r="O92" s="68"/>
      <c r="P92" s="68"/>
      <c r="Q92" s="68"/>
      <c r="R92" s="68">
        <f>E92</f>
        <v>2936600</v>
      </c>
      <c r="S92" s="68"/>
      <c r="T92" s="68"/>
      <c r="U92" s="68"/>
      <c r="V92" s="68"/>
      <c r="W92" s="68"/>
      <c r="X92" s="68"/>
      <c r="Y92" s="73">
        <f t="shared" si="18"/>
        <v>0</v>
      </c>
    </row>
    <row r="93" spans="1:25" s="34" customFormat="1" ht="24" customHeight="1">
      <c r="A93" s="35"/>
      <c r="B93" s="36" t="s">
        <v>124</v>
      </c>
      <c r="C93" s="37">
        <v>3000000</v>
      </c>
      <c r="D93" s="37"/>
      <c r="E93" s="47">
        <v>3000000</v>
      </c>
      <c r="F93" s="37"/>
      <c r="G93" s="38"/>
      <c r="H93" s="38">
        <v>0</v>
      </c>
      <c r="I93" s="37"/>
      <c r="J93" s="38"/>
      <c r="K93" s="38"/>
      <c r="L93" s="36" t="s">
        <v>147</v>
      </c>
      <c r="M93" s="66"/>
      <c r="N93" s="66"/>
      <c r="O93" s="66"/>
      <c r="P93" s="66"/>
      <c r="Q93" s="66"/>
      <c r="R93" s="66">
        <f>E93</f>
        <v>3000000</v>
      </c>
      <c r="S93" s="66"/>
      <c r="T93" s="66"/>
      <c r="U93" s="67"/>
      <c r="V93" s="67"/>
      <c r="W93" s="66"/>
      <c r="X93" s="66"/>
      <c r="Y93" s="73">
        <f t="shared" si="18"/>
        <v>0</v>
      </c>
    </row>
    <row r="94" spans="1:25" s="34" customFormat="1" ht="65.25">
      <c r="A94" s="35"/>
      <c r="B94" s="36" t="s">
        <v>125</v>
      </c>
      <c r="C94" s="37">
        <v>2999200</v>
      </c>
      <c r="D94" s="37"/>
      <c r="E94" s="47">
        <v>2999200</v>
      </c>
      <c r="F94" s="37"/>
      <c r="G94" s="38"/>
      <c r="H94" s="38">
        <v>0</v>
      </c>
      <c r="I94" s="37"/>
      <c r="J94" s="38"/>
      <c r="K94" s="38"/>
      <c r="L94" s="36" t="s">
        <v>147</v>
      </c>
      <c r="M94" s="66"/>
      <c r="N94" s="66"/>
      <c r="O94" s="66"/>
      <c r="P94" s="66"/>
      <c r="Q94" s="66"/>
      <c r="R94" s="66">
        <f>E94</f>
        <v>2999200</v>
      </c>
      <c r="S94" s="66"/>
      <c r="T94" s="66"/>
      <c r="U94" s="67"/>
      <c r="V94" s="67"/>
      <c r="W94" s="66"/>
      <c r="X94" s="66"/>
      <c r="Y94" s="73">
        <f t="shared" si="18"/>
        <v>0</v>
      </c>
    </row>
    <row r="95" spans="1:25" s="34" customFormat="1" ht="42" customHeight="1">
      <c r="A95" s="35"/>
      <c r="B95" s="36" t="s">
        <v>126</v>
      </c>
      <c r="C95" s="37">
        <v>1000000</v>
      </c>
      <c r="D95" s="37"/>
      <c r="E95" s="47">
        <v>1000000</v>
      </c>
      <c r="F95" s="37">
        <v>590640</v>
      </c>
      <c r="G95" s="42"/>
      <c r="H95" s="42">
        <v>0</v>
      </c>
      <c r="I95" s="41"/>
      <c r="J95" s="42"/>
      <c r="K95" s="42"/>
      <c r="L95" s="36" t="s">
        <v>147</v>
      </c>
      <c r="M95" s="68"/>
      <c r="N95" s="68"/>
      <c r="O95" s="66">
        <v>984000</v>
      </c>
      <c r="P95" s="68"/>
      <c r="Q95" s="68"/>
      <c r="R95" s="68"/>
      <c r="S95" s="68"/>
      <c r="T95" s="68"/>
      <c r="U95" s="68"/>
      <c r="V95" s="68"/>
      <c r="W95" s="68">
        <f>E95-M95-N95-O95-P95-Q95-R95-S95-T95-U95+V95</f>
        <v>16000</v>
      </c>
      <c r="X95" s="68"/>
      <c r="Y95" s="73">
        <f t="shared" si="18"/>
        <v>0</v>
      </c>
    </row>
    <row r="96" spans="1:25" s="34" customFormat="1" ht="65.25">
      <c r="A96" s="35"/>
      <c r="B96" s="36" t="s">
        <v>127</v>
      </c>
      <c r="C96" s="37">
        <v>3000000</v>
      </c>
      <c r="D96" s="37"/>
      <c r="E96" s="47">
        <v>3000000</v>
      </c>
      <c r="F96" s="37">
        <v>2888000</v>
      </c>
      <c r="G96" s="38"/>
      <c r="H96" s="38">
        <v>0</v>
      </c>
      <c r="I96" s="37"/>
      <c r="J96" s="38"/>
      <c r="K96" s="38"/>
      <c r="L96" s="36" t="s">
        <v>147</v>
      </c>
      <c r="M96" s="66">
        <v>2880000</v>
      </c>
      <c r="N96" s="66"/>
      <c r="O96" s="66"/>
      <c r="P96" s="66"/>
      <c r="Q96" s="66"/>
      <c r="R96" s="66"/>
      <c r="S96" s="66"/>
      <c r="T96" s="66"/>
      <c r="U96" s="67"/>
      <c r="V96" s="67"/>
      <c r="W96" s="66">
        <f>E96-M96</f>
        <v>120000</v>
      </c>
      <c r="X96" s="66"/>
      <c r="Y96" s="73">
        <f t="shared" si="18"/>
        <v>0</v>
      </c>
    </row>
    <row r="97" spans="1:25" s="34" customFormat="1" ht="43.5" customHeight="1">
      <c r="A97" s="35"/>
      <c r="B97" s="36" t="s">
        <v>128</v>
      </c>
      <c r="C97" s="37">
        <v>4000000</v>
      </c>
      <c r="D97" s="37"/>
      <c r="E97" s="47">
        <v>4000000</v>
      </c>
      <c r="F97" s="37"/>
      <c r="G97" s="38"/>
      <c r="H97" s="38">
        <v>0</v>
      </c>
      <c r="I97" s="37"/>
      <c r="J97" s="38"/>
      <c r="K97" s="38"/>
      <c r="L97" s="36" t="s">
        <v>147</v>
      </c>
      <c r="M97" s="66"/>
      <c r="N97" s="66"/>
      <c r="O97" s="66"/>
      <c r="P97" s="66"/>
      <c r="Q97" s="66"/>
      <c r="R97" s="66">
        <f>E97</f>
        <v>4000000</v>
      </c>
      <c r="S97" s="66"/>
      <c r="T97" s="66"/>
      <c r="U97" s="67"/>
      <c r="V97" s="67"/>
      <c r="W97" s="66"/>
      <c r="X97" s="66"/>
      <c r="Y97" s="73">
        <f t="shared" si="18"/>
        <v>0</v>
      </c>
    </row>
    <row r="98" spans="1:25" s="34" customFormat="1" ht="4.5" customHeight="1">
      <c r="A98" s="43"/>
      <c r="B98" s="44"/>
      <c r="C98" s="45"/>
      <c r="D98" s="45"/>
      <c r="E98" s="33">
        <f t="shared" ref="E98" si="24">C98+D98</f>
        <v>0</v>
      </c>
      <c r="F98" s="45"/>
      <c r="G98" s="46"/>
      <c r="H98" s="46"/>
      <c r="I98" s="45"/>
      <c r="J98" s="46"/>
      <c r="K98" s="46"/>
      <c r="L98" s="44"/>
      <c r="M98" s="70"/>
      <c r="N98" s="70"/>
      <c r="O98" s="70"/>
      <c r="P98" s="70"/>
      <c r="Q98" s="70"/>
      <c r="R98" s="70"/>
      <c r="S98" s="70"/>
      <c r="T98" s="70"/>
      <c r="U98" s="71"/>
      <c r="V98" s="71"/>
      <c r="W98" s="70"/>
      <c r="X98" s="70"/>
    </row>
    <row r="99" spans="1:25" ht="22.5" customHeight="1">
      <c r="A99" s="155" t="s">
        <v>24</v>
      </c>
      <c r="B99" s="157"/>
      <c r="C99" s="18">
        <f>C7+C9+C15+C17+C22+C26+C28+C33+C84+C91</f>
        <v>51983600</v>
      </c>
      <c r="D99" s="18">
        <f t="shared" ref="D99:W99" si="25">D7+D9+D15+D17+D22+D26+D28+D33+D84+D91</f>
        <v>374333600</v>
      </c>
      <c r="E99" s="18">
        <f t="shared" si="25"/>
        <v>426317200</v>
      </c>
      <c r="F99" s="18">
        <f t="shared" si="25"/>
        <v>10198532.27</v>
      </c>
      <c r="G99" s="18">
        <f t="shared" si="25"/>
        <v>0</v>
      </c>
      <c r="H99" s="62">
        <f t="shared" si="25"/>
        <v>36</v>
      </c>
      <c r="I99" s="18">
        <f t="shared" si="25"/>
        <v>245242000</v>
      </c>
      <c r="J99" s="18">
        <f t="shared" si="25"/>
        <v>4</v>
      </c>
      <c r="K99" s="18">
        <f t="shared" si="25"/>
        <v>0</v>
      </c>
      <c r="L99" s="18">
        <f t="shared" si="25"/>
        <v>0</v>
      </c>
      <c r="M99" s="18">
        <f t="shared" si="25"/>
        <v>4880000</v>
      </c>
      <c r="N99" s="18">
        <f t="shared" si="25"/>
        <v>7399000</v>
      </c>
      <c r="O99" s="18">
        <f t="shared" si="25"/>
        <v>27138600</v>
      </c>
      <c r="P99" s="18">
        <f t="shared" si="25"/>
        <v>16328400</v>
      </c>
      <c r="Q99" s="18">
        <f t="shared" si="25"/>
        <v>54629900</v>
      </c>
      <c r="R99" s="18">
        <f t="shared" si="25"/>
        <v>25567600</v>
      </c>
      <c r="S99" s="18">
        <f t="shared" si="25"/>
        <v>10127000</v>
      </c>
      <c r="T99" s="18">
        <f t="shared" si="25"/>
        <v>1000000</v>
      </c>
      <c r="U99" s="18">
        <f t="shared" si="25"/>
        <v>1000000</v>
      </c>
      <c r="V99" s="18">
        <f t="shared" si="25"/>
        <v>8839000</v>
      </c>
      <c r="W99" s="18">
        <f t="shared" si="25"/>
        <v>24165700</v>
      </c>
      <c r="X99" s="62"/>
    </row>
    <row r="100" spans="1:25" ht="22.5" customHeight="1">
      <c r="A100" s="28"/>
      <c r="B100" s="28"/>
      <c r="C100" s="29"/>
      <c r="D100" s="29"/>
      <c r="E100" s="29"/>
      <c r="F100" s="76"/>
      <c r="G100" s="28"/>
      <c r="H100" s="28"/>
      <c r="I100" s="31"/>
      <c r="J100" s="28"/>
      <c r="K100" s="30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5" ht="22.5" customHeight="1">
      <c r="A101" s="171" t="s">
        <v>169</v>
      </c>
      <c r="B101" s="171"/>
      <c r="C101" s="171"/>
      <c r="D101" s="171"/>
      <c r="E101" s="171"/>
      <c r="F101" s="171"/>
      <c r="G101" s="171"/>
      <c r="H101" s="171"/>
      <c r="I101" s="171"/>
      <c r="J101" s="171"/>
      <c r="K101" s="30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5" ht="22.5" customHeight="1">
      <c r="A102" s="30" t="s">
        <v>170</v>
      </c>
      <c r="B102" s="30"/>
      <c r="C102" s="30"/>
      <c r="D102" s="30"/>
      <c r="E102" s="30"/>
      <c r="F102" s="30"/>
      <c r="G102" s="28"/>
      <c r="H102" s="28"/>
      <c r="I102" s="31"/>
      <c r="J102" s="28"/>
      <c r="K102" s="30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5" ht="22.5" customHeight="1">
      <c r="A103" s="171"/>
      <c r="B103" s="171"/>
      <c r="C103" s="171"/>
      <c r="D103" s="171"/>
      <c r="E103" s="171"/>
      <c r="F103" s="171"/>
      <c r="G103" s="28"/>
      <c r="H103" s="28"/>
      <c r="I103" s="31"/>
      <c r="J103" s="28"/>
      <c r="K103" s="30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5" ht="22.5" customHeight="1">
      <c r="A104" s="23"/>
      <c r="B104" s="14" t="s">
        <v>22</v>
      </c>
      <c r="C104" s="23"/>
      <c r="D104" s="23"/>
      <c r="E104" s="23"/>
      <c r="F104" s="23"/>
      <c r="G104" s="24"/>
      <c r="H104" s="24"/>
      <c r="I104" s="72"/>
      <c r="J104" s="24"/>
      <c r="Q104" s="12"/>
      <c r="R104" s="12"/>
      <c r="S104" s="12"/>
      <c r="T104" s="12"/>
    </row>
    <row r="105" spans="1:25" ht="21.75" customHeight="1">
      <c r="A105" s="25">
        <v>1</v>
      </c>
      <c r="B105" s="14" t="s">
        <v>30</v>
      </c>
      <c r="C105" s="23"/>
      <c r="D105" s="23"/>
      <c r="E105" s="23"/>
      <c r="F105" s="23"/>
      <c r="G105" s="24"/>
      <c r="H105" s="24"/>
      <c r="I105" s="72"/>
      <c r="J105" s="24"/>
      <c r="Q105" s="12"/>
      <c r="R105" s="12"/>
      <c r="S105" s="12"/>
      <c r="T105" s="12"/>
    </row>
    <row r="106" spans="1:25" ht="24">
      <c r="A106" s="26">
        <v>2</v>
      </c>
      <c r="B106" s="27" t="s">
        <v>23</v>
      </c>
      <c r="C106" s="27"/>
      <c r="D106" s="27"/>
      <c r="E106" s="23"/>
      <c r="F106" s="23"/>
      <c r="G106" s="24"/>
      <c r="H106" s="24"/>
      <c r="I106" s="23"/>
      <c r="J106" s="24"/>
    </row>
    <row r="107" spans="1:25" ht="24">
      <c r="A107" s="24"/>
      <c r="B107" s="23" t="s">
        <v>33</v>
      </c>
      <c r="C107" s="23"/>
      <c r="D107" s="23"/>
      <c r="E107" s="23"/>
      <c r="F107" s="23"/>
      <c r="G107" s="24"/>
      <c r="H107" s="24"/>
      <c r="I107" s="23"/>
      <c r="J107" s="24"/>
    </row>
    <row r="108" spans="1:25" ht="24">
      <c r="A108" s="24"/>
      <c r="B108" s="23" t="s">
        <v>34</v>
      </c>
      <c r="C108" s="23"/>
      <c r="D108" s="23"/>
      <c r="E108" s="23"/>
      <c r="F108" s="23"/>
      <c r="G108" s="24"/>
      <c r="H108" s="24"/>
      <c r="I108" s="23"/>
      <c r="J108" s="24"/>
    </row>
    <row r="109" spans="1:25" ht="24">
      <c r="A109" s="24"/>
      <c r="B109" s="23" t="s">
        <v>35</v>
      </c>
      <c r="C109" s="23"/>
      <c r="D109" s="23"/>
      <c r="E109" s="23"/>
      <c r="F109" s="23"/>
      <c r="G109" s="24"/>
      <c r="H109" s="24"/>
      <c r="I109" s="23"/>
      <c r="J109" s="24"/>
    </row>
    <row r="110" spans="1:25" ht="24">
      <c r="A110" s="24"/>
      <c r="B110" s="23" t="s">
        <v>36</v>
      </c>
      <c r="C110" s="23"/>
      <c r="D110" s="23"/>
      <c r="E110" s="23"/>
      <c r="F110" s="23"/>
      <c r="G110" s="24"/>
      <c r="H110" s="24"/>
      <c r="I110" s="23"/>
      <c r="J110" s="24"/>
    </row>
    <row r="111" spans="1:25" ht="24">
      <c r="A111" s="24"/>
      <c r="B111" s="23" t="s">
        <v>37</v>
      </c>
      <c r="C111" s="23"/>
      <c r="D111" s="23"/>
      <c r="E111" s="23"/>
      <c r="F111" s="23"/>
      <c r="G111" s="24"/>
      <c r="H111" s="24"/>
      <c r="I111" s="23"/>
      <c r="J111" s="24"/>
    </row>
    <row r="112" spans="1:25" ht="24">
      <c r="A112" s="24"/>
      <c r="B112" s="23" t="s">
        <v>38</v>
      </c>
      <c r="C112" s="23"/>
      <c r="D112" s="23"/>
      <c r="E112" s="23"/>
      <c r="F112" s="23"/>
      <c r="G112" s="24"/>
      <c r="H112" s="24"/>
      <c r="I112" s="23"/>
      <c r="J112" s="24"/>
    </row>
    <row r="113" spans="1:10" ht="24">
      <c r="A113" s="24"/>
      <c r="B113" s="23" t="s">
        <v>39</v>
      </c>
      <c r="C113" s="23"/>
      <c r="D113" s="23"/>
      <c r="E113" s="23"/>
      <c r="F113" s="23"/>
      <c r="G113" s="24"/>
      <c r="H113" s="24"/>
      <c r="I113" s="23"/>
      <c r="J113" s="24"/>
    </row>
    <row r="114" spans="1:10" ht="24">
      <c r="A114" s="24"/>
      <c r="B114" s="23" t="s">
        <v>40</v>
      </c>
      <c r="C114" s="23"/>
      <c r="D114" s="23"/>
      <c r="E114" s="23"/>
      <c r="F114" s="23"/>
      <c r="G114" s="24"/>
      <c r="H114" s="24"/>
      <c r="I114" s="23"/>
      <c r="J114" s="24"/>
    </row>
    <row r="115" spans="1:10" ht="24">
      <c r="A115" s="24"/>
      <c r="B115" s="23" t="s">
        <v>41</v>
      </c>
      <c r="C115" s="23"/>
      <c r="D115" s="23"/>
      <c r="E115" s="23"/>
      <c r="F115" s="23"/>
      <c r="G115" s="24"/>
      <c r="H115" s="24"/>
      <c r="I115" s="23"/>
      <c r="J115" s="24"/>
    </row>
    <row r="116" spans="1:10" ht="24">
      <c r="A116" s="24"/>
      <c r="B116" s="23" t="s">
        <v>42</v>
      </c>
      <c r="C116" s="23"/>
      <c r="D116" s="23"/>
      <c r="E116" s="23"/>
      <c r="F116" s="23"/>
      <c r="G116" s="24"/>
      <c r="H116" s="24"/>
      <c r="I116" s="23"/>
      <c r="J116" s="24"/>
    </row>
    <row r="117" spans="1:10" ht="24">
      <c r="A117" s="26">
        <v>3</v>
      </c>
      <c r="B117" s="27" t="s">
        <v>43</v>
      </c>
      <c r="C117" s="23"/>
      <c r="D117" s="23"/>
      <c r="E117" s="23"/>
      <c r="F117" s="23"/>
      <c r="G117" s="23"/>
      <c r="H117" s="24"/>
      <c r="I117" s="23"/>
      <c r="J117" s="23"/>
    </row>
    <row r="118" spans="1:10" ht="24">
      <c r="A118" s="26">
        <v>4</v>
      </c>
      <c r="B118" s="27" t="s">
        <v>44</v>
      </c>
      <c r="C118" s="23"/>
      <c r="D118" s="23"/>
      <c r="E118" s="23"/>
      <c r="F118" s="23"/>
      <c r="G118" s="23"/>
      <c r="H118" s="24"/>
      <c r="I118" s="23"/>
      <c r="J118" s="23"/>
    </row>
    <row r="119" spans="1:10" ht="24">
      <c r="A119" s="26">
        <v>5</v>
      </c>
      <c r="B119" s="27" t="s">
        <v>32</v>
      </c>
      <c r="C119" s="23"/>
      <c r="D119" s="23"/>
      <c r="E119" s="23"/>
      <c r="F119" s="23"/>
      <c r="G119" s="23"/>
      <c r="H119" s="24"/>
      <c r="I119" s="23"/>
      <c r="J119" s="23"/>
    </row>
  </sheetData>
  <autoFilter ref="J1:J119"/>
  <mergeCells count="17">
    <mergeCell ref="A1:X1"/>
    <mergeCell ref="A2:X2"/>
    <mergeCell ref="A3:X3"/>
    <mergeCell ref="X5:X6"/>
    <mergeCell ref="H5:L5"/>
    <mergeCell ref="M5:V5"/>
    <mergeCell ref="W5:W6"/>
    <mergeCell ref="A5:A6"/>
    <mergeCell ref="B5:B6"/>
    <mergeCell ref="C5:C6"/>
    <mergeCell ref="D5:D6"/>
    <mergeCell ref="E5:E6"/>
    <mergeCell ref="A101:J101"/>
    <mergeCell ref="A103:F103"/>
    <mergeCell ref="A99:B99"/>
    <mergeCell ref="F5:F6"/>
    <mergeCell ref="G5:G6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พรบ 2563 </vt:lpstr>
      <vt:lpstr>โอน เหลือจ่าย 2563</vt:lpstr>
      <vt:lpstr>แบบปรับใหม่ 62.1 (2)</vt:lpstr>
      <vt:lpstr>แบบปรับใหม่ 62.1</vt:lpstr>
      <vt:lpstr>'แบบปรับใหม่ 62.1'!Print_Titles</vt:lpstr>
      <vt:lpstr>'แบบปรับใหม่ 62.1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Nuy</cp:lastModifiedBy>
  <cp:lastPrinted>2019-10-29T06:36:57Z</cp:lastPrinted>
  <dcterms:created xsi:type="dcterms:W3CDTF">2018-05-02T06:23:16Z</dcterms:created>
  <dcterms:modified xsi:type="dcterms:W3CDTF">2020-02-05T02:52:19Z</dcterms:modified>
</cp:coreProperties>
</file>