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come\Desktop\"/>
    </mc:Choice>
  </mc:AlternateContent>
  <xr:revisionPtr revIDLastSave="0" documentId="8_{35893514-2C86-43DB-A089-9C263055FA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ถานะการอนุมัติ" sheetId="5" r:id="rId1"/>
    <sheet name="Sheet3" sheetId="3" state="hidden" r:id="rId2"/>
    <sheet name="Sheet4" sheetId="4" state="hidden" r:id="rId3"/>
  </sheets>
  <definedNames>
    <definedName name="_xlnm.Print_Titles" localSheetId="0">สถานะการอนุมัติ!$2:$3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5" l="1"/>
  <c r="B4" i="5" s="1"/>
  <c r="E5" i="5"/>
  <c r="E4" i="5" s="1"/>
  <c r="B9" i="5"/>
  <c r="F9" i="5"/>
  <c r="F4" i="5" s="1"/>
  <c r="F37" i="5" s="1"/>
  <c r="B12" i="5"/>
  <c r="E12" i="5"/>
  <c r="B14" i="5"/>
  <c r="E14" i="5"/>
  <c r="B16" i="5"/>
  <c r="E16" i="5"/>
  <c r="B18" i="5"/>
  <c r="E18" i="5"/>
  <c r="E20" i="5"/>
  <c r="F20" i="5"/>
  <c r="B21" i="5"/>
  <c r="B20" i="5" s="1"/>
  <c r="E21" i="5"/>
  <c r="F21" i="5"/>
  <c r="B26" i="5"/>
  <c r="F26" i="5"/>
  <c r="B32" i="5"/>
  <c r="B31" i="5" s="1"/>
  <c r="E32" i="5"/>
  <c r="B34" i="5"/>
  <c r="E34" i="5"/>
  <c r="G37" i="5"/>
  <c r="B11" i="5" l="1"/>
  <c r="B37" i="5" s="1"/>
  <c r="E31" i="5"/>
  <c r="E11" i="5"/>
  <c r="E37" i="5"/>
  <c r="F12" i="4"/>
  <c r="F11" i="4"/>
  <c r="B23" i="4"/>
  <c r="C23" i="4"/>
  <c r="D23" i="4"/>
  <c r="E23" i="4"/>
  <c r="F13" i="4"/>
  <c r="F14" i="4"/>
  <c r="F15" i="4"/>
  <c r="F16" i="4"/>
  <c r="F17" i="4"/>
  <c r="F18" i="4"/>
  <c r="F19" i="4"/>
  <c r="F20" i="4"/>
  <c r="F21" i="4"/>
  <c r="E9" i="4"/>
  <c r="D9" i="4"/>
  <c r="C9" i="4"/>
  <c r="B9" i="4"/>
  <c r="A9" i="4"/>
  <c r="P34" i="3"/>
  <c r="S34" i="3"/>
  <c r="T31" i="3"/>
  <c r="T32" i="3"/>
  <c r="F35" i="3"/>
  <c r="F36" i="3" s="1"/>
  <c r="M33" i="3"/>
  <c r="M32" i="3"/>
  <c r="M35" i="3" s="1"/>
  <c r="J34" i="3"/>
  <c r="K34" i="3"/>
  <c r="L34" i="3"/>
  <c r="F31" i="3"/>
  <c r="Q30" i="3"/>
  <c r="Q34" i="3" s="1"/>
  <c r="R30" i="3"/>
  <c r="R34" i="3" s="1"/>
  <c r="J13" i="4" l="1"/>
  <c r="T34" i="3"/>
  <c r="T30" i="3"/>
  <c r="F23" i="4"/>
  <c r="G9" i="4"/>
</calcChain>
</file>

<file path=xl/sharedStrings.xml><?xml version="1.0" encoding="utf-8"?>
<sst xmlns="http://schemas.openxmlformats.org/spreadsheetml/2006/main" count="117" uniqueCount="65">
  <si>
    <t>งบประมาณ</t>
  </si>
  <si>
    <t>หน่วยดำเนินงาน</t>
  </si>
  <si>
    <t>โครงการ : โครงการพัฒนาเศรษฐกิจเกษตรสร้างสรรค์</t>
  </si>
  <si>
    <t>สำนักงานเกษตรจังหวัดลำพูน</t>
  </si>
  <si>
    <t>สำนักงานปศุสัตว์จังหวัดเชียงใหม่</t>
  </si>
  <si>
    <t>โครงการ : โครงการพัฒนาเศรษฐกิจท่องเที่ยวและการค้าในพื้นที่</t>
  </si>
  <si>
    <t>สำนักงานการท่องเที่ยวและกีฬาจังหวัดเชียงใหม่</t>
  </si>
  <si>
    <t xml:space="preserve">สำนักงานการท่องเที่ยวและกีฬาจังหวัดลำพูน       </t>
  </si>
  <si>
    <t xml:space="preserve">แขวงทางหลวงแม่ฮ่องสอน </t>
  </si>
  <si>
    <t>โครงการ : โครงการพัฒนาเศรษฐกิจมูลค่าสูงด้วยการส่งออกสินค้าและบริการนอกพื้นที่</t>
  </si>
  <si>
    <t>สำนักงานอุตสาหกรรมจังหวัดเชียงใหม่</t>
  </si>
  <si>
    <t xml:space="preserve">สำนักงานอุตสาหกรรมจังหวัดลำปาง      </t>
  </si>
  <si>
    <t>สำนักงานพาณิชย์จังหวัดเชียงใหม่</t>
  </si>
  <si>
    <t>โครงการ : โครงการพัฒนาเศรษฐกิจสิ่งแวดล้อมเพื่อลดฝุ่นควัน</t>
  </si>
  <si>
    <t>สำนักงานทรัพยากรธรรมชาติและสิ่งแวดล้อมจังหวัดเชียงใหม่</t>
  </si>
  <si>
    <t>สำนักบริหารพื้นที่อนุรักษ์ที่ 16 (เชียงใหม่)</t>
  </si>
  <si>
    <t>สำนักจัดการทรัพยากรป่าไม้ที่ 3 ลำปาง</t>
  </si>
  <si>
    <t>โครงการ/กิจกรรม</t>
  </si>
  <si>
    <t>งบดำเนินการ</t>
  </si>
  <si>
    <t>งบลงทุน</t>
  </si>
  <si>
    <t>งบรายจ่ายอื่น</t>
  </si>
  <si>
    <t xml:space="preserve"> 1 โครงการส่งเสริมการท่องเที่ยวเชิงวัฒนธรรมสร้างสรรค์</t>
  </si>
  <si>
    <t xml:space="preserve"> 2 โครงการพัฒนาศักยภาพการท่องเที่ยวเชิงธรรมชาติ</t>
  </si>
  <si>
    <t>3 โครงการพัฒนาศูนย์กลางอุตสาหกรรมและธุรกิจกาแฟในภูมิภาค ระยะที่ 2 (Lanna Coffee Hub Phase II)</t>
  </si>
  <si>
    <t>4 โครงการส่งเสริมและพัฒนาผู้ประกอบการ SMEs ตามโมเดลเศรษฐกิจ BCG</t>
  </si>
  <si>
    <t>5 โครงการจัดแสดงนวัตกรรมและจำหน่ายสินค้า Lanna Expo 2023</t>
  </si>
  <si>
    <t xml:space="preserve">6 โครงการเสริมสร้างและพัฒนาธุรกิจใหม่เพื่อการส่งเสริมเศรษฐกิจในพื้นที่ภาคเหนือ  (New Business Driven Engine for Northern Economic Empowerment) 
</t>
  </si>
  <si>
    <t xml:space="preserve">7 โครงการป้องกันปัญหาฝุ่นควันและไฟป่ากลุ่มจังหวัดภาคเหนือตอนบน 1	
</t>
  </si>
  <si>
    <t xml:space="preserve">8 โครงการเพิ่มประสิทธิภาพในการป้องกันและแก้ไขปัญหาฝุ่นควันและไฟป่าในพื้นที่กลุ่มจังหวัดภาคเหนือตอนบน 1 อย่างยั่งยืน	
</t>
  </si>
  <si>
    <t xml:space="preserve">10 โครงการพัฒนาผลิตภัณฑ์และสร้างมูลค่าเพิ่มให้แก่เกษตรสร้างสรรค์	</t>
  </si>
  <si>
    <t xml:space="preserve">11 ค่าใช้จ่ายในการบริหารงานกลุ่มจังหวัดแบบบูรณาการ
</t>
  </si>
  <si>
    <t>รวมทั้งสิ้น 11 โครงการ 18 กิจกรรม</t>
  </si>
  <si>
    <t xml:space="preserve">โครงการ/กิจกรรมกลุ่มจังหวัดภาคเหนือตอนบน 1 ประจำปีงบประมาณ พ.ศ. 2566  </t>
  </si>
  <si>
    <t>แบบฟอร์ม ก.2</t>
  </si>
  <si>
    <t xml:space="preserve">          หน่วย : ล้านบาท (ทศนิยม 4 ตำแหน่ง)</t>
  </si>
  <si>
    <t>สำนักงานท่องเที่ยวและกีฬาจังหวัดลำปาง</t>
  </si>
  <si>
    <t>จังหวัด</t>
  </si>
  <si>
    <t>เชียงใหม่</t>
  </si>
  <si>
    <t>ลำพูน</t>
  </si>
  <si>
    <t>ลำปาง</t>
  </si>
  <si>
    <t xml:space="preserve">แม่ฮ่องสอน </t>
  </si>
  <si>
    <t xml:space="preserve">9 โครงการพัฒนาศักยภาพการผลิตและยกระดับมาตราฐานสู่เกษตรสร้างสรรค์และเกษตรกรรมยั่งยืน	</t>
  </si>
  <si>
    <t>สำนักจัดการทรัพยากรป่าไม้ ที่ 1 (เชียงใหม่)</t>
  </si>
  <si>
    <t xml:space="preserve">1.1 กิจกรรมพัฒนาเส้นทางท่องเที่ยวสายประวัติศาสตร์ล้านนา </t>
  </si>
  <si>
    <t>1.2 กิจกรรมอบรมบุคลากรด้านการท่องเที่ยวเพื่อพัฒนาทักษะการจัดการท่องเที่ยวชมวิถีชีวิตในชนบท</t>
  </si>
  <si>
    <t>1.3 กิจกรรมการท่องเที่ยววิถีล้านนาด้วยรถไฟสายวัฒนธรรม</t>
  </si>
  <si>
    <t xml:space="preserve">2.1 กิจกรรมปรับปรุงเส้นทางเพื่อส่งเสริมสนับสนุนการท่องเที่ยวและการค้าในพื้นที่ </t>
  </si>
  <si>
    <t>3.1 กิจกรรมพัฒนาและยกระดับผลิตภัณฑ์กาแฟคุณภาพล้านนา (Lanna Premium Coffee Development)</t>
  </si>
  <si>
    <t>4.1 กิจกรรมยกระดับขีดความสามารถในการแข่งขันของผู้ประกอบการ SMEs</t>
  </si>
  <si>
    <t>5.1 กิจกรรมย่อย : กิจกรรมการจัดแสดงนวัตกรรมและจำหน่ายสินค้า Lanna Expo 2023</t>
  </si>
  <si>
    <t>6.1 กิจกรรมสตาร์ทอัพร้อยล้าน (millionaire startup)</t>
  </si>
  <si>
    <t>7.1 กิจกรรมการบริหารจัดการเพื่อป้องกันฝุ่นควันและไฟป่ากลุ่มจังหวัดภาคเหนือตอนบน 1</t>
  </si>
  <si>
    <t xml:space="preserve">7.2 กิจกรรมป้องกันและแก้ไขปัญหาหมอกควันไฟป่าในพื้นที่ป่าต้นน้ำป่าสงวนแห่งชาติ	</t>
  </si>
  <si>
    <t xml:space="preserve">7.3 กิจกรรมจ้างเหมาราษฎรช่วยสนับสนุนเจ้าหน้าที่ ประชาสัมพันธ์ และลาดตระเวนดับไฟป่าในเขตป่าอนุรักษ์พื้นที่กลุ่มภาคเหนือตอนบน 1 	</t>
  </si>
  <si>
    <t xml:space="preserve">7.4 กิจกรรมจัดทำแนวกันไฟในเขตป่าอนุรักษ์พื้นที่กลุ่มจังหวัดภาคเหนือตอนบน 1 	</t>
  </si>
  <si>
    <t xml:space="preserve">8.1 กิจกรรมสร้างฝายถาวรเพื่อเพิ่มประสิทธิภาพในการป้องกันและแก้ไขปัญหาฝุ่นควันและไฟป่าในพื้นที่ชุมชนกลุ่มจังหวัดภาคเหนือตอนบน 1 อย่างยั่งยืน	</t>
  </si>
  <si>
    <t xml:space="preserve">8.2 กิจกรรมสร้างฝายกึ่งถาวรเพื่อเพิ่มประสิทธิภาพในการป้องกันและแก้ไขปัญหาฝุ่นควันและไฟป่าในพื้นที่ป่าชุมชนกลุ่มจังหวัดภาคเหนือตอนบน 1 อย่างยั่งยืน 	</t>
  </si>
  <si>
    <t xml:space="preserve">8.3 กิจกรรมปลุกป่า 3 อย่าง 4 ประโยชน์ ตามแนวพระราชดำริ เพื่อป้องกันและแก้ไขปัญหาฝุ่นควัน และไฟป่าในพื้นที่ป่าชุมชนกลุ่มจังหวัดภาคเหนือตอนบน 1 อย่างยั่งยืน	</t>
  </si>
  <si>
    <t xml:space="preserve">8.4 กิจกรรมหาแหล่งน้ำ โดยการสร้างฝายถาวรเพื่อเพิ่มประสิทธิภาพในการป้องกันและแก้ไขปัญหา ฝุ่นควันและไฟป่าในพื้นที่โครงการจัดที่ดินทำกินให้ชุมชน ตามแนวทางคณะกรรมการนโยบานที่ดินแห่งชาติ (คทช.) กลุ่มจังหวัดภาคเหนือตอนบน 1 อย่างยั่งยืน	</t>
  </si>
  <si>
    <t xml:space="preserve">9.1 กิจกรรมยกระดับและพัฒนาคุณภาพสินค้าในระบบการเกษตรแปลงใหญ่ กลุ่มจังหวัดภาคเหนือตอนบน 1	</t>
  </si>
  <si>
    <t xml:space="preserve">10.1 กิจกรรมยกระดับมาตรฐานการผลิต การแปรรูปน้ำผึ้งคุณภาพสูงล้านนา	</t>
  </si>
  <si>
    <t>/</t>
  </si>
  <si>
    <t>สถานะโครงการ</t>
  </si>
  <si>
    <t>อนุมัติแล้ว</t>
  </si>
  <si>
    <t>อยู่ระหว่างขอ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</si>
</sst>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_-;\-#,##0_-;_-* &quot;-  &quot;_-;_-@_-"/>
    <numFmt numFmtId="189" formatCode="0.0000"/>
    <numFmt numFmtId="190" formatCode="_(* #,##0_);_(* \(#,##0\);_(* &quot;-&quot;??_);_(@_)"/>
    <numFmt numFmtId="191" formatCode="_(* #,##0.0000_);_(* \(#,##0.0000\);_(* &quot;-&quot;??_);_(@_)"/>
    <numFmt numFmtId="192" formatCode="#,##0.0000"/>
    <numFmt numFmtId="193" formatCode="_-* #,##0.0000_-;\-* #,##0.0000_-;_-* &quot;-&quot;??_-;_-@_-"/>
  </numFmts>
  <fonts count="13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0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4" fillId="0" borderId="0" applyFont="0" applyFill="0" applyBorder="0" applyAlignment="0" applyProtection="0"/>
    <xf numFmtId="0" fontId="8" fillId="0" borderId="0"/>
    <xf numFmtId="0" fontId="11" fillId="0" borderId="0"/>
    <xf numFmtId="187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</cellStyleXfs>
  <cellXfs count="78">
    <xf numFmtId="0" fontId="0" fillId="0" borderId="0" xfId="0"/>
    <xf numFmtId="188" fontId="2" fillId="0" borderId="1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89" fontId="0" fillId="0" borderId="0" xfId="0" applyNumberFormat="1"/>
    <xf numFmtId="188" fontId="0" fillId="0" borderId="0" xfId="0" applyNumberFormat="1"/>
    <xf numFmtId="0" fontId="2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90" fontId="1" fillId="0" borderId="0" xfId="1" applyNumberFormat="1" applyFont="1"/>
    <xf numFmtId="191" fontId="1" fillId="0" borderId="0" xfId="1" applyNumberFormat="1" applyFont="1" applyAlignment="1">
      <alignment vertical="center"/>
    </xf>
    <xf numFmtId="191" fontId="1" fillId="0" borderId="0" xfId="1" applyNumberFormat="1" applyFont="1"/>
    <xf numFmtId="0" fontId="1" fillId="0" borderId="6" xfId="0" applyFont="1" applyBorder="1" applyAlignment="1">
      <alignment horizontal="centerContinuous"/>
    </xf>
    <xf numFmtId="0" fontId="1" fillId="0" borderId="0" xfId="0" applyFont="1"/>
    <xf numFmtId="0" fontId="1" fillId="0" borderId="7" xfId="0" applyFont="1" applyBorder="1" applyAlignment="1">
      <alignment horizontal="center"/>
    </xf>
    <xf numFmtId="189" fontId="1" fillId="0" borderId="8" xfId="0" applyNumberFormat="1" applyFont="1" applyBorder="1" applyAlignment="1">
      <alignment horizontal="center"/>
    </xf>
    <xf numFmtId="189" fontId="1" fillId="0" borderId="0" xfId="0" applyNumberFormat="1" applyFont="1"/>
    <xf numFmtId="0" fontId="2" fillId="4" borderId="1" xfId="0" applyFont="1" applyFill="1" applyBorder="1"/>
    <xf numFmtId="189" fontId="2" fillId="4" borderId="1" xfId="0" applyNumberFormat="1" applyFont="1" applyFill="1" applyBorder="1"/>
    <xf numFmtId="0" fontId="2" fillId="0" borderId="1" xfId="0" applyFont="1" applyBorder="1"/>
    <xf numFmtId="189" fontId="2" fillId="0" borderId="7" xfId="0" applyNumberFormat="1" applyFont="1" applyBorder="1" applyAlignment="1">
      <alignment horizontal="center" vertical="center"/>
    </xf>
    <xf numFmtId="189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9" fontId="2" fillId="0" borderId="7" xfId="2" applyNumberFormat="1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18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189" fontId="2" fillId="0" borderId="1" xfId="0" applyNumberFormat="1" applyFont="1" applyBorder="1" applyAlignment="1">
      <alignment horizontal="center" vertical="top"/>
    </xf>
    <xf numFmtId="192" fontId="2" fillId="0" borderId="1" xfId="0" applyNumberFormat="1" applyFont="1" applyBorder="1" applyAlignment="1">
      <alignment horizontal="center" vertical="top"/>
    </xf>
    <xf numFmtId="189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193" fontId="2" fillId="3" borderId="5" xfId="0" applyNumberFormat="1" applyFont="1" applyFill="1" applyBorder="1" applyAlignment="1">
      <alignment vertical="top"/>
    </xf>
    <xf numFmtId="193" fontId="2" fillId="3" borderId="5" xfId="0" applyNumberFormat="1" applyFont="1" applyFill="1" applyBorder="1" applyAlignment="1">
      <alignment horizontal="center" vertical="top"/>
    </xf>
    <xf numFmtId="189" fontId="2" fillId="0" borderId="0" xfId="0" applyNumberFormat="1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188" fontId="9" fillId="4" borderId="1" xfId="0" applyNumberFormat="1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vertical="top" wrapText="1"/>
    </xf>
    <xf numFmtId="188" fontId="9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188" fontId="10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vertical="top" wrapText="1"/>
    </xf>
    <xf numFmtId="0" fontId="9" fillId="5" borderId="1" xfId="0" applyFont="1" applyFill="1" applyBorder="1" applyAlignment="1">
      <alignment horizontal="left" vertical="top" wrapText="1"/>
    </xf>
    <xf numFmtId="188" fontId="9" fillId="5" borderId="1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vertical="top" wrapText="1"/>
    </xf>
    <xf numFmtId="188" fontId="9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top" wrapText="1"/>
    </xf>
    <xf numFmtId="188" fontId="10" fillId="3" borderId="1" xfId="0" applyNumberFormat="1" applyFont="1" applyFill="1" applyBorder="1" applyAlignment="1">
      <alignment horizontal="right" vertical="top" wrapText="1"/>
    </xf>
    <xf numFmtId="188" fontId="10" fillId="3" borderId="1" xfId="0" applyNumberFormat="1" applyFont="1" applyFill="1" applyBorder="1" applyAlignment="1">
      <alignment vertical="top" wrapText="1"/>
    </xf>
    <xf numFmtId="188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188" fontId="9" fillId="6" borderId="1" xfId="0" applyNumberFormat="1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vertical="top" wrapText="1"/>
    </xf>
    <xf numFmtId="188" fontId="9" fillId="6" borderId="1" xfId="0" applyNumberFormat="1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6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right"/>
    </xf>
  </cellXfs>
  <cellStyles count="8">
    <cellStyle name="Comma 2" xfId="7" xr:uid="{00000000-0005-0000-0000-000001000000}"/>
    <cellStyle name="Comma 2 2" xfId="4" xr:uid="{00000000-0005-0000-0000-000002000000}"/>
    <cellStyle name="Comma 2 2 2" xfId="5" xr:uid="{00000000-0005-0000-0000-000003000000}"/>
    <cellStyle name="Normal 2" xfId="3" xr:uid="{00000000-0005-0000-0000-000005000000}"/>
    <cellStyle name="Normal 2 2" xfId="6" xr:uid="{00000000-0005-0000-0000-000006000000}"/>
    <cellStyle name="Normal 3" xfId="2" xr:uid="{00000000-0005-0000-0000-000007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Sheet3!$G$9:$G$13</c:f>
              <c:numCache>
                <c:formatCode>#,##0</c:formatCode>
                <c:ptCount val="5"/>
                <c:pt idx="0">
                  <c:v>50702500</c:v>
                </c:pt>
                <c:pt idx="1">
                  <c:v>8090600</c:v>
                </c:pt>
                <c:pt idx="2">
                  <c:v>22858900</c:v>
                </c:pt>
                <c:pt idx="3">
                  <c:v>1474600</c:v>
                </c:pt>
                <c:pt idx="4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3-4189-84C0-8F7BA1B7A3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Sheet4!$H$26:$N$26</c:f>
              <c:numCache>
                <c:formatCode>General</c:formatCode>
                <c:ptCount val="7"/>
                <c:pt idx="0" formatCode="0.0000">
                  <c:v>3.75</c:v>
                </c:pt>
                <c:pt idx="2" formatCode="0.0000">
                  <c:v>8.5</c:v>
                </c:pt>
                <c:pt idx="4" formatCode="0.0000">
                  <c:v>7.5</c:v>
                </c:pt>
                <c:pt idx="6" formatCode="0.0000">
                  <c:v>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5-4446-8816-1CAC721F9D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5</xdr:row>
      <xdr:rowOff>66675</xdr:rowOff>
    </xdr:from>
    <xdr:to>
      <xdr:col>16</xdr:col>
      <xdr:colOff>438150</xdr:colOff>
      <xdr:row>17</xdr:row>
      <xdr:rowOff>85725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9</xdr:row>
      <xdr:rowOff>152400</xdr:rowOff>
    </xdr:from>
    <xdr:to>
      <xdr:col>17</xdr:col>
      <xdr:colOff>326571</xdr:colOff>
      <xdr:row>18</xdr:row>
      <xdr:rowOff>269422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217E-2756-4016-8325-5CFF23DA7CF7}">
  <dimension ref="A1:K37"/>
  <sheetViews>
    <sheetView showGridLines="0" tabSelected="1" view="pageBreakPreview" zoomScale="70" zoomScaleNormal="70" zoomScaleSheetLayoutView="70" workbookViewId="0">
      <pane ySplit="2" topLeftCell="A3" activePane="bottomLeft" state="frozen"/>
      <selection pane="bottomLeft" activeCell="BP8" sqref="BP8"/>
    </sheetView>
  </sheetViews>
  <sheetFormatPr defaultRowHeight="30.75" x14ac:dyDescent="0.2"/>
  <cols>
    <col min="1" max="1" width="79.5" style="36" customWidth="1"/>
    <col min="2" max="2" width="15.25" style="36" bestFit="1" customWidth="1"/>
    <col min="3" max="3" width="2.5" style="36" hidden="1" customWidth="1"/>
    <col min="4" max="4" width="108.75" style="36" hidden="1" customWidth="1"/>
    <col min="5" max="5" width="14" style="36" bestFit="1" customWidth="1"/>
    <col min="6" max="6" width="17.875" style="36" bestFit="1" customWidth="1"/>
    <col min="7" max="7" width="14" style="36" bestFit="1" customWidth="1"/>
    <col min="8" max="8" width="39" style="62" customWidth="1"/>
    <col min="9" max="9" width="12.25" style="35" hidden="1" customWidth="1"/>
    <col min="10" max="10" width="12.25" style="35" customWidth="1"/>
    <col min="11" max="11" width="13.375" style="35" bestFit="1" customWidth="1"/>
    <col min="12" max="255" width="9.125" style="36" customWidth="1"/>
    <col min="256" max="256" width="0" style="36" hidden="1" customWidth="1"/>
    <col min="257" max="257" width="85.75" style="36" customWidth="1"/>
    <col min="258" max="259" width="0" style="36" hidden="1" customWidth="1"/>
    <col min="260" max="260" width="23.875" style="36" customWidth="1"/>
    <col min="261" max="511" width="9.125" style="36" customWidth="1"/>
    <col min="512" max="512" width="0" style="36" hidden="1" customWidth="1"/>
    <col min="513" max="513" width="85.75" style="36" customWidth="1"/>
    <col min="514" max="515" width="0" style="36" hidden="1" customWidth="1"/>
    <col min="516" max="516" width="23.875" style="36" customWidth="1"/>
    <col min="517" max="767" width="9.125" style="36" customWidth="1"/>
    <col min="768" max="768" width="0" style="36" hidden="1" customWidth="1"/>
    <col min="769" max="769" width="85.75" style="36" customWidth="1"/>
    <col min="770" max="771" width="0" style="36" hidden="1" customWidth="1"/>
    <col min="772" max="772" width="23.875" style="36" customWidth="1"/>
    <col min="773" max="1023" width="9.125" style="36" customWidth="1"/>
    <col min="1024" max="1024" width="0" style="36" hidden="1" customWidth="1"/>
    <col min="1025" max="1025" width="85.75" style="36" customWidth="1"/>
    <col min="1026" max="1027" width="0" style="36" hidden="1" customWidth="1"/>
    <col min="1028" max="1028" width="23.875" style="36" customWidth="1"/>
    <col min="1029" max="1279" width="9.125" style="36" customWidth="1"/>
    <col min="1280" max="1280" width="0" style="36" hidden="1" customWidth="1"/>
    <col min="1281" max="1281" width="85.75" style="36" customWidth="1"/>
    <col min="1282" max="1283" width="0" style="36" hidden="1" customWidth="1"/>
    <col min="1284" max="1284" width="23.875" style="36" customWidth="1"/>
    <col min="1285" max="1535" width="9.125" style="36" customWidth="1"/>
    <col min="1536" max="1536" width="0" style="36" hidden="1" customWidth="1"/>
    <col min="1537" max="1537" width="85.75" style="36" customWidth="1"/>
    <col min="1538" max="1539" width="0" style="36" hidden="1" customWidth="1"/>
    <col min="1540" max="1540" width="23.875" style="36" customWidth="1"/>
    <col min="1541" max="1791" width="9.125" style="36" customWidth="1"/>
    <col min="1792" max="1792" width="0" style="36" hidden="1" customWidth="1"/>
    <col min="1793" max="1793" width="85.75" style="36" customWidth="1"/>
    <col min="1794" max="1795" width="0" style="36" hidden="1" customWidth="1"/>
    <col min="1796" max="1796" width="23.875" style="36" customWidth="1"/>
    <col min="1797" max="2047" width="9.125" style="36" customWidth="1"/>
    <col min="2048" max="2048" width="0" style="36" hidden="1" customWidth="1"/>
    <col min="2049" max="2049" width="85.75" style="36" customWidth="1"/>
    <col min="2050" max="2051" width="0" style="36" hidden="1" customWidth="1"/>
    <col min="2052" max="2052" width="23.875" style="36" customWidth="1"/>
    <col min="2053" max="2303" width="9.125" style="36" customWidth="1"/>
    <col min="2304" max="2304" width="0" style="36" hidden="1" customWidth="1"/>
    <col min="2305" max="2305" width="85.75" style="36" customWidth="1"/>
    <col min="2306" max="2307" width="0" style="36" hidden="1" customWidth="1"/>
    <col min="2308" max="2308" width="23.875" style="36" customWidth="1"/>
    <col min="2309" max="2559" width="9.125" style="36" customWidth="1"/>
    <col min="2560" max="2560" width="0" style="36" hidden="1" customWidth="1"/>
    <col min="2561" max="2561" width="85.75" style="36" customWidth="1"/>
    <col min="2562" max="2563" width="0" style="36" hidden="1" customWidth="1"/>
    <col min="2564" max="2564" width="23.875" style="36" customWidth="1"/>
    <col min="2565" max="2815" width="9.125" style="36" customWidth="1"/>
    <col min="2816" max="2816" width="0" style="36" hidden="1" customWidth="1"/>
    <col min="2817" max="2817" width="85.75" style="36" customWidth="1"/>
    <col min="2818" max="2819" width="0" style="36" hidden="1" customWidth="1"/>
    <col min="2820" max="2820" width="23.875" style="36" customWidth="1"/>
    <col min="2821" max="3071" width="9.125" style="36" customWidth="1"/>
    <col min="3072" max="3072" width="0" style="36" hidden="1" customWidth="1"/>
    <col min="3073" max="3073" width="85.75" style="36" customWidth="1"/>
    <col min="3074" max="3075" width="0" style="36" hidden="1" customWidth="1"/>
    <col min="3076" max="3076" width="23.875" style="36" customWidth="1"/>
    <col min="3077" max="3327" width="9.125" style="36" customWidth="1"/>
    <col min="3328" max="3328" width="0" style="36" hidden="1" customWidth="1"/>
    <col min="3329" max="3329" width="85.75" style="36" customWidth="1"/>
    <col min="3330" max="3331" width="0" style="36" hidden="1" customWidth="1"/>
    <col min="3332" max="3332" width="23.875" style="36" customWidth="1"/>
    <col min="3333" max="3583" width="9.125" style="36" customWidth="1"/>
    <col min="3584" max="3584" width="0" style="36" hidden="1" customWidth="1"/>
    <col min="3585" max="3585" width="85.75" style="36" customWidth="1"/>
    <col min="3586" max="3587" width="0" style="36" hidden="1" customWidth="1"/>
    <col min="3588" max="3588" width="23.875" style="36" customWidth="1"/>
    <col min="3589" max="3839" width="9.125" style="36" customWidth="1"/>
    <col min="3840" max="3840" width="0" style="36" hidden="1" customWidth="1"/>
    <col min="3841" max="3841" width="85.75" style="36" customWidth="1"/>
    <col min="3842" max="3843" width="0" style="36" hidden="1" customWidth="1"/>
    <col min="3844" max="3844" width="23.875" style="36" customWidth="1"/>
    <col min="3845" max="4095" width="9.125" style="36" customWidth="1"/>
    <col min="4096" max="4096" width="0" style="36" hidden="1" customWidth="1"/>
    <col min="4097" max="4097" width="85.75" style="36" customWidth="1"/>
    <col min="4098" max="4099" width="0" style="36" hidden="1" customWidth="1"/>
    <col min="4100" max="4100" width="23.875" style="36" customWidth="1"/>
    <col min="4101" max="4351" width="9.125" style="36" customWidth="1"/>
    <col min="4352" max="4352" width="0" style="36" hidden="1" customWidth="1"/>
    <col min="4353" max="4353" width="85.75" style="36" customWidth="1"/>
    <col min="4354" max="4355" width="0" style="36" hidden="1" customWidth="1"/>
    <col min="4356" max="4356" width="23.875" style="36" customWidth="1"/>
    <col min="4357" max="4607" width="9.125" style="36" customWidth="1"/>
    <col min="4608" max="4608" width="0" style="36" hidden="1" customWidth="1"/>
    <col min="4609" max="4609" width="85.75" style="36" customWidth="1"/>
    <col min="4610" max="4611" width="0" style="36" hidden="1" customWidth="1"/>
    <col min="4612" max="4612" width="23.875" style="36" customWidth="1"/>
    <col min="4613" max="4863" width="9.125" style="36" customWidth="1"/>
    <col min="4864" max="4864" width="0" style="36" hidden="1" customWidth="1"/>
    <col min="4865" max="4865" width="85.75" style="36" customWidth="1"/>
    <col min="4866" max="4867" width="0" style="36" hidden="1" customWidth="1"/>
    <col min="4868" max="4868" width="23.875" style="36" customWidth="1"/>
    <col min="4869" max="5119" width="9.125" style="36" customWidth="1"/>
    <col min="5120" max="5120" width="0" style="36" hidden="1" customWidth="1"/>
    <col min="5121" max="5121" width="85.75" style="36" customWidth="1"/>
    <col min="5122" max="5123" width="0" style="36" hidden="1" customWidth="1"/>
    <col min="5124" max="5124" width="23.875" style="36" customWidth="1"/>
    <col min="5125" max="5375" width="9.125" style="36" customWidth="1"/>
    <col min="5376" max="5376" width="0" style="36" hidden="1" customWidth="1"/>
    <col min="5377" max="5377" width="85.75" style="36" customWidth="1"/>
    <col min="5378" max="5379" width="0" style="36" hidden="1" customWidth="1"/>
    <col min="5380" max="5380" width="23.875" style="36" customWidth="1"/>
    <col min="5381" max="5631" width="9.125" style="36" customWidth="1"/>
    <col min="5632" max="5632" width="0" style="36" hidden="1" customWidth="1"/>
    <col min="5633" max="5633" width="85.75" style="36" customWidth="1"/>
    <col min="5634" max="5635" width="0" style="36" hidden="1" customWidth="1"/>
    <col min="5636" max="5636" width="23.875" style="36" customWidth="1"/>
    <col min="5637" max="5887" width="9.125" style="36" customWidth="1"/>
    <col min="5888" max="5888" width="0" style="36" hidden="1" customWidth="1"/>
    <col min="5889" max="5889" width="85.75" style="36" customWidth="1"/>
    <col min="5890" max="5891" width="0" style="36" hidden="1" customWidth="1"/>
    <col min="5892" max="5892" width="23.875" style="36" customWidth="1"/>
    <col min="5893" max="6143" width="9.125" style="36" customWidth="1"/>
    <col min="6144" max="6144" width="0" style="36" hidden="1" customWidth="1"/>
    <col min="6145" max="6145" width="85.75" style="36" customWidth="1"/>
    <col min="6146" max="6147" width="0" style="36" hidden="1" customWidth="1"/>
    <col min="6148" max="6148" width="23.875" style="36" customWidth="1"/>
    <col min="6149" max="6399" width="9.125" style="36" customWidth="1"/>
    <col min="6400" max="6400" width="0" style="36" hidden="1" customWidth="1"/>
    <col min="6401" max="6401" width="85.75" style="36" customWidth="1"/>
    <col min="6402" max="6403" width="0" style="36" hidden="1" customWidth="1"/>
    <col min="6404" max="6404" width="23.875" style="36" customWidth="1"/>
    <col min="6405" max="6655" width="9.125" style="36" customWidth="1"/>
    <col min="6656" max="6656" width="0" style="36" hidden="1" customWidth="1"/>
    <col min="6657" max="6657" width="85.75" style="36" customWidth="1"/>
    <col min="6658" max="6659" width="0" style="36" hidden="1" customWidth="1"/>
    <col min="6660" max="6660" width="23.875" style="36" customWidth="1"/>
    <col min="6661" max="6911" width="9.125" style="36" customWidth="1"/>
    <col min="6912" max="6912" width="0" style="36" hidden="1" customWidth="1"/>
    <col min="6913" max="6913" width="85.75" style="36" customWidth="1"/>
    <col min="6914" max="6915" width="0" style="36" hidden="1" customWidth="1"/>
    <col min="6916" max="6916" width="23.875" style="36" customWidth="1"/>
    <col min="6917" max="7167" width="9.125" style="36" customWidth="1"/>
    <col min="7168" max="7168" width="0" style="36" hidden="1" customWidth="1"/>
    <col min="7169" max="7169" width="85.75" style="36" customWidth="1"/>
    <col min="7170" max="7171" width="0" style="36" hidden="1" customWidth="1"/>
    <col min="7172" max="7172" width="23.875" style="36" customWidth="1"/>
    <col min="7173" max="7423" width="9.125" style="36" customWidth="1"/>
    <col min="7424" max="7424" width="0" style="36" hidden="1" customWidth="1"/>
    <col min="7425" max="7425" width="85.75" style="36" customWidth="1"/>
    <col min="7426" max="7427" width="0" style="36" hidden="1" customWidth="1"/>
    <col min="7428" max="7428" width="23.875" style="36" customWidth="1"/>
    <col min="7429" max="7679" width="9.125" style="36" customWidth="1"/>
    <col min="7680" max="7680" width="0" style="36" hidden="1" customWidth="1"/>
    <col min="7681" max="7681" width="85.75" style="36" customWidth="1"/>
    <col min="7682" max="7683" width="0" style="36" hidden="1" customWidth="1"/>
    <col min="7684" max="7684" width="23.875" style="36" customWidth="1"/>
    <col min="7685" max="7935" width="9.125" style="36" customWidth="1"/>
    <col min="7936" max="7936" width="0" style="36" hidden="1" customWidth="1"/>
    <col min="7937" max="7937" width="85.75" style="36" customWidth="1"/>
    <col min="7938" max="7939" width="0" style="36" hidden="1" customWidth="1"/>
    <col min="7940" max="7940" width="23.875" style="36" customWidth="1"/>
    <col min="7941" max="8191" width="9.125" style="36" customWidth="1"/>
    <col min="8192" max="8192" width="0" style="36" hidden="1" customWidth="1"/>
    <col min="8193" max="8193" width="85.75" style="36" customWidth="1"/>
    <col min="8194" max="8195" width="0" style="36" hidden="1" customWidth="1"/>
    <col min="8196" max="8196" width="23.875" style="36" customWidth="1"/>
    <col min="8197" max="8447" width="9.125" style="36" customWidth="1"/>
    <col min="8448" max="8448" width="0" style="36" hidden="1" customWidth="1"/>
    <col min="8449" max="8449" width="85.75" style="36" customWidth="1"/>
    <col min="8450" max="8451" width="0" style="36" hidden="1" customWidth="1"/>
    <col min="8452" max="8452" width="23.875" style="36" customWidth="1"/>
    <col min="8453" max="8703" width="9.125" style="36" customWidth="1"/>
    <col min="8704" max="8704" width="0" style="36" hidden="1" customWidth="1"/>
    <col min="8705" max="8705" width="85.75" style="36" customWidth="1"/>
    <col min="8706" max="8707" width="0" style="36" hidden="1" customWidth="1"/>
    <col min="8708" max="8708" width="23.875" style="36" customWidth="1"/>
    <col min="8709" max="8959" width="9.125" style="36" customWidth="1"/>
    <col min="8960" max="8960" width="0" style="36" hidden="1" customWidth="1"/>
    <col min="8961" max="8961" width="85.75" style="36" customWidth="1"/>
    <col min="8962" max="8963" width="0" style="36" hidden="1" customWidth="1"/>
    <col min="8964" max="8964" width="23.875" style="36" customWidth="1"/>
    <col min="8965" max="9215" width="9.125" style="36" customWidth="1"/>
    <col min="9216" max="9216" width="0" style="36" hidden="1" customWidth="1"/>
    <col min="9217" max="9217" width="85.75" style="36" customWidth="1"/>
    <col min="9218" max="9219" width="0" style="36" hidden="1" customWidth="1"/>
    <col min="9220" max="9220" width="23.875" style="36" customWidth="1"/>
    <col min="9221" max="9471" width="9.125" style="36" customWidth="1"/>
    <col min="9472" max="9472" width="0" style="36" hidden="1" customWidth="1"/>
    <col min="9473" max="9473" width="85.75" style="36" customWidth="1"/>
    <col min="9474" max="9475" width="0" style="36" hidden="1" customWidth="1"/>
    <col min="9476" max="9476" width="23.875" style="36" customWidth="1"/>
    <col min="9477" max="9727" width="9.125" style="36" customWidth="1"/>
    <col min="9728" max="9728" width="0" style="36" hidden="1" customWidth="1"/>
    <col min="9729" max="9729" width="85.75" style="36" customWidth="1"/>
    <col min="9730" max="9731" width="0" style="36" hidden="1" customWidth="1"/>
    <col min="9732" max="9732" width="23.875" style="36" customWidth="1"/>
    <col min="9733" max="9983" width="9.125" style="36" customWidth="1"/>
    <col min="9984" max="9984" width="0" style="36" hidden="1" customWidth="1"/>
    <col min="9985" max="9985" width="85.75" style="36" customWidth="1"/>
    <col min="9986" max="9987" width="0" style="36" hidden="1" customWidth="1"/>
    <col min="9988" max="9988" width="23.875" style="36" customWidth="1"/>
    <col min="9989" max="10239" width="9.125" style="36" customWidth="1"/>
    <col min="10240" max="10240" width="0" style="36" hidden="1" customWidth="1"/>
    <col min="10241" max="10241" width="85.75" style="36" customWidth="1"/>
    <col min="10242" max="10243" width="0" style="36" hidden="1" customWidth="1"/>
    <col min="10244" max="10244" width="23.875" style="36" customWidth="1"/>
    <col min="10245" max="10495" width="9.125" style="36" customWidth="1"/>
    <col min="10496" max="10496" width="0" style="36" hidden="1" customWidth="1"/>
    <col min="10497" max="10497" width="85.75" style="36" customWidth="1"/>
    <col min="10498" max="10499" width="0" style="36" hidden="1" customWidth="1"/>
    <col min="10500" max="10500" width="23.875" style="36" customWidth="1"/>
    <col min="10501" max="10751" width="9.125" style="36" customWidth="1"/>
    <col min="10752" max="10752" width="0" style="36" hidden="1" customWidth="1"/>
    <col min="10753" max="10753" width="85.75" style="36" customWidth="1"/>
    <col min="10754" max="10755" width="0" style="36" hidden="1" customWidth="1"/>
    <col min="10756" max="10756" width="23.875" style="36" customWidth="1"/>
    <col min="10757" max="11007" width="9.125" style="36" customWidth="1"/>
    <col min="11008" max="11008" width="0" style="36" hidden="1" customWidth="1"/>
    <col min="11009" max="11009" width="85.75" style="36" customWidth="1"/>
    <col min="11010" max="11011" width="0" style="36" hidden="1" customWidth="1"/>
    <col min="11012" max="11012" width="23.875" style="36" customWidth="1"/>
    <col min="11013" max="11263" width="9.125" style="36" customWidth="1"/>
    <col min="11264" max="11264" width="0" style="36" hidden="1" customWidth="1"/>
    <col min="11265" max="11265" width="85.75" style="36" customWidth="1"/>
    <col min="11266" max="11267" width="0" style="36" hidden="1" customWidth="1"/>
    <col min="11268" max="11268" width="23.875" style="36" customWidth="1"/>
    <col min="11269" max="11519" width="9.125" style="36" customWidth="1"/>
    <col min="11520" max="11520" width="0" style="36" hidden="1" customWidth="1"/>
    <col min="11521" max="11521" width="85.75" style="36" customWidth="1"/>
    <col min="11522" max="11523" width="0" style="36" hidden="1" customWidth="1"/>
    <col min="11524" max="11524" width="23.875" style="36" customWidth="1"/>
    <col min="11525" max="11775" width="9.125" style="36" customWidth="1"/>
    <col min="11776" max="11776" width="0" style="36" hidden="1" customWidth="1"/>
    <col min="11777" max="11777" width="85.75" style="36" customWidth="1"/>
    <col min="11778" max="11779" width="0" style="36" hidden="1" customWidth="1"/>
    <col min="11780" max="11780" width="23.875" style="36" customWidth="1"/>
    <col min="11781" max="12031" width="9.125" style="36" customWidth="1"/>
    <col min="12032" max="12032" width="0" style="36" hidden="1" customWidth="1"/>
    <col min="12033" max="12033" width="85.75" style="36" customWidth="1"/>
    <col min="12034" max="12035" width="0" style="36" hidden="1" customWidth="1"/>
    <col min="12036" max="12036" width="23.875" style="36" customWidth="1"/>
    <col min="12037" max="12287" width="9.125" style="36" customWidth="1"/>
    <col min="12288" max="12288" width="0" style="36" hidden="1" customWidth="1"/>
    <col min="12289" max="12289" width="85.75" style="36" customWidth="1"/>
    <col min="12290" max="12291" width="0" style="36" hidden="1" customWidth="1"/>
    <col min="12292" max="12292" width="23.875" style="36" customWidth="1"/>
    <col min="12293" max="12543" width="9.125" style="36" customWidth="1"/>
    <col min="12544" max="12544" width="0" style="36" hidden="1" customWidth="1"/>
    <col min="12545" max="12545" width="85.75" style="36" customWidth="1"/>
    <col min="12546" max="12547" width="0" style="36" hidden="1" customWidth="1"/>
    <col min="12548" max="12548" width="23.875" style="36" customWidth="1"/>
    <col min="12549" max="12799" width="9.125" style="36" customWidth="1"/>
    <col min="12800" max="12800" width="0" style="36" hidden="1" customWidth="1"/>
    <col min="12801" max="12801" width="85.75" style="36" customWidth="1"/>
    <col min="12802" max="12803" width="0" style="36" hidden="1" customWidth="1"/>
    <col min="12804" max="12804" width="23.875" style="36" customWidth="1"/>
    <col min="12805" max="13055" width="9.125" style="36" customWidth="1"/>
    <col min="13056" max="13056" width="0" style="36" hidden="1" customWidth="1"/>
    <col min="13057" max="13057" width="85.75" style="36" customWidth="1"/>
    <col min="13058" max="13059" width="0" style="36" hidden="1" customWidth="1"/>
    <col min="13060" max="13060" width="23.875" style="36" customWidth="1"/>
    <col min="13061" max="13311" width="9.125" style="36" customWidth="1"/>
    <col min="13312" max="13312" width="0" style="36" hidden="1" customWidth="1"/>
    <col min="13313" max="13313" width="85.75" style="36" customWidth="1"/>
    <col min="13314" max="13315" width="0" style="36" hidden="1" customWidth="1"/>
    <col min="13316" max="13316" width="23.875" style="36" customWidth="1"/>
    <col min="13317" max="13567" width="9.125" style="36" customWidth="1"/>
    <col min="13568" max="13568" width="0" style="36" hidden="1" customWidth="1"/>
    <col min="13569" max="13569" width="85.75" style="36" customWidth="1"/>
    <col min="13570" max="13571" width="0" style="36" hidden="1" customWidth="1"/>
    <col min="13572" max="13572" width="23.875" style="36" customWidth="1"/>
    <col min="13573" max="13823" width="9.125" style="36" customWidth="1"/>
    <col min="13824" max="13824" width="0" style="36" hidden="1" customWidth="1"/>
    <col min="13825" max="13825" width="85.75" style="36" customWidth="1"/>
    <col min="13826" max="13827" width="0" style="36" hidden="1" customWidth="1"/>
    <col min="13828" max="13828" width="23.875" style="36" customWidth="1"/>
    <col min="13829" max="14079" width="9.125" style="36" customWidth="1"/>
    <col min="14080" max="14080" width="0" style="36" hidden="1" customWidth="1"/>
    <col min="14081" max="14081" width="85.75" style="36" customWidth="1"/>
    <col min="14082" max="14083" width="0" style="36" hidden="1" customWidth="1"/>
    <col min="14084" max="14084" width="23.875" style="36" customWidth="1"/>
    <col min="14085" max="14335" width="9.125" style="36" customWidth="1"/>
    <col min="14336" max="14336" width="0" style="36" hidden="1" customWidth="1"/>
    <col min="14337" max="14337" width="85.75" style="36" customWidth="1"/>
    <col min="14338" max="14339" width="0" style="36" hidden="1" customWidth="1"/>
    <col min="14340" max="14340" width="23.875" style="36" customWidth="1"/>
    <col min="14341" max="14591" width="9.125" style="36" customWidth="1"/>
    <col min="14592" max="14592" width="0" style="36" hidden="1" customWidth="1"/>
    <col min="14593" max="14593" width="85.75" style="36" customWidth="1"/>
    <col min="14594" max="14595" width="0" style="36" hidden="1" customWidth="1"/>
    <col min="14596" max="14596" width="23.875" style="36" customWidth="1"/>
    <col min="14597" max="14847" width="9.125" style="36" customWidth="1"/>
    <col min="14848" max="14848" width="0" style="36" hidden="1" customWidth="1"/>
    <col min="14849" max="14849" width="85.75" style="36" customWidth="1"/>
    <col min="14850" max="14851" width="0" style="36" hidden="1" customWidth="1"/>
    <col min="14852" max="14852" width="23.875" style="36" customWidth="1"/>
    <col min="14853" max="15103" width="9.125" style="36" customWidth="1"/>
    <col min="15104" max="15104" width="0" style="36" hidden="1" customWidth="1"/>
    <col min="15105" max="15105" width="85.75" style="36" customWidth="1"/>
    <col min="15106" max="15107" width="0" style="36" hidden="1" customWidth="1"/>
    <col min="15108" max="15108" width="23.875" style="36" customWidth="1"/>
    <col min="15109" max="15359" width="9.125" style="36" customWidth="1"/>
    <col min="15360" max="15360" width="0" style="36" hidden="1" customWidth="1"/>
    <col min="15361" max="15361" width="85.75" style="36" customWidth="1"/>
    <col min="15362" max="15363" width="0" style="36" hidden="1" customWidth="1"/>
    <col min="15364" max="15364" width="23.875" style="36" customWidth="1"/>
    <col min="15365" max="15615" width="9.125" style="36" customWidth="1"/>
    <col min="15616" max="15616" width="0" style="36" hidden="1" customWidth="1"/>
    <col min="15617" max="15617" width="85.75" style="36" customWidth="1"/>
    <col min="15618" max="15619" width="0" style="36" hidden="1" customWidth="1"/>
    <col min="15620" max="15620" width="23.875" style="36" customWidth="1"/>
    <col min="15621" max="15871" width="9.125" style="36" customWidth="1"/>
    <col min="15872" max="15872" width="0" style="36" hidden="1" customWidth="1"/>
    <col min="15873" max="15873" width="85.75" style="36" customWidth="1"/>
    <col min="15874" max="15875" width="0" style="36" hidden="1" customWidth="1"/>
    <col min="15876" max="15876" width="23.875" style="36" customWidth="1"/>
    <col min="15877" max="16127" width="9.125" style="36" customWidth="1"/>
    <col min="16128" max="16128" width="0" style="36" hidden="1" customWidth="1"/>
    <col min="16129" max="16129" width="85.75" style="36" customWidth="1"/>
    <col min="16130" max="16131" width="0" style="36" hidden="1" customWidth="1"/>
    <col min="16132" max="16132" width="23.875" style="36" customWidth="1"/>
    <col min="16133" max="16384" width="9.125" style="36" customWidth="1"/>
  </cols>
  <sheetData>
    <row r="1" spans="1:11" x14ac:dyDescent="0.2">
      <c r="A1" s="73" t="s">
        <v>32</v>
      </c>
      <c r="B1" s="73"/>
      <c r="C1" s="73"/>
      <c r="D1" s="73"/>
      <c r="E1" s="73"/>
      <c r="F1" s="73"/>
      <c r="G1" s="73"/>
      <c r="H1" s="73"/>
    </row>
    <row r="2" spans="1:11" ht="39.75" customHeight="1" x14ac:dyDescent="0.2">
      <c r="A2" s="37" t="s">
        <v>17</v>
      </c>
      <c r="B2" s="37" t="s">
        <v>0</v>
      </c>
      <c r="C2" s="37"/>
      <c r="D2" s="37"/>
      <c r="E2" s="37" t="s">
        <v>18</v>
      </c>
      <c r="F2" s="37" t="s">
        <v>19</v>
      </c>
      <c r="G2" s="37" t="s">
        <v>20</v>
      </c>
      <c r="H2" s="37" t="s">
        <v>1</v>
      </c>
      <c r="I2" s="37" t="s">
        <v>36</v>
      </c>
      <c r="J2" s="74" t="s">
        <v>62</v>
      </c>
      <c r="K2" s="75"/>
    </row>
    <row r="3" spans="1:11" ht="31.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61" t="s">
        <v>63</v>
      </c>
      <c r="K3" s="61" t="s">
        <v>64</v>
      </c>
    </row>
    <row r="4" spans="1:11" x14ac:dyDescent="0.2">
      <c r="A4" s="38" t="s">
        <v>5</v>
      </c>
      <c r="B4" s="39">
        <f>SUMIF(C4:C10,4,B4:B10)</f>
        <v>28682700</v>
      </c>
      <c r="C4" s="40">
        <v>3</v>
      </c>
      <c r="D4" s="40"/>
      <c r="E4" s="41">
        <f>E5</f>
        <v>3682700</v>
      </c>
      <c r="F4" s="41">
        <f>F9</f>
        <v>25000000</v>
      </c>
      <c r="G4" s="40"/>
      <c r="H4" s="38"/>
      <c r="I4" s="42"/>
      <c r="J4" s="42"/>
      <c r="K4" s="42"/>
    </row>
    <row r="5" spans="1:11" s="68" customFormat="1" ht="61.5" x14ac:dyDescent="0.2">
      <c r="A5" s="63" t="s">
        <v>21</v>
      </c>
      <c r="B5" s="64">
        <f>SUMIF(C5:C8,5,B5:B8)</f>
        <v>3682700</v>
      </c>
      <c r="C5" s="65">
        <v>4</v>
      </c>
      <c r="D5" s="65"/>
      <c r="E5" s="66">
        <f>E6+E7+E8</f>
        <v>3682700</v>
      </c>
      <c r="F5" s="66"/>
      <c r="G5" s="65"/>
      <c r="H5" s="63" t="s">
        <v>6</v>
      </c>
      <c r="I5" s="67"/>
      <c r="J5" s="67"/>
      <c r="K5" s="67"/>
    </row>
    <row r="6" spans="1:11" ht="61.5" x14ac:dyDescent="0.2">
      <c r="A6" s="44" t="s">
        <v>43</v>
      </c>
      <c r="B6" s="45">
        <v>1180000</v>
      </c>
      <c r="C6" s="46">
        <v>5</v>
      </c>
      <c r="D6" s="46"/>
      <c r="E6" s="45">
        <v>1180000</v>
      </c>
      <c r="F6" s="46"/>
      <c r="G6" s="46"/>
      <c r="H6" s="44" t="s">
        <v>6</v>
      </c>
      <c r="I6" s="43" t="s">
        <v>37</v>
      </c>
      <c r="J6" s="71" t="s">
        <v>61</v>
      </c>
      <c r="K6" s="43"/>
    </row>
    <row r="7" spans="1:11" ht="61.5" x14ac:dyDescent="0.2">
      <c r="A7" s="44" t="s">
        <v>44</v>
      </c>
      <c r="B7" s="45">
        <v>1500800</v>
      </c>
      <c r="C7" s="46">
        <v>5</v>
      </c>
      <c r="D7" s="46"/>
      <c r="E7" s="45">
        <v>1500800</v>
      </c>
      <c r="F7" s="46"/>
      <c r="G7" s="46"/>
      <c r="H7" s="44" t="s">
        <v>7</v>
      </c>
      <c r="I7" s="43" t="s">
        <v>38</v>
      </c>
      <c r="J7" s="71" t="s">
        <v>61</v>
      </c>
      <c r="K7" s="43"/>
    </row>
    <row r="8" spans="1:11" ht="61.5" x14ac:dyDescent="0.2">
      <c r="A8" s="44" t="s">
        <v>45</v>
      </c>
      <c r="B8" s="45">
        <v>1001900</v>
      </c>
      <c r="C8" s="46">
        <v>5</v>
      </c>
      <c r="D8" s="46"/>
      <c r="E8" s="45">
        <v>1001900</v>
      </c>
      <c r="F8" s="46"/>
      <c r="G8" s="46"/>
      <c r="H8" s="44" t="s">
        <v>35</v>
      </c>
      <c r="I8" s="43" t="s">
        <v>39</v>
      </c>
      <c r="J8" s="71" t="s">
        <v>61</v>
      </c>
      <c r="K8" s="43"/>
    </row>
    <row r="9" spans="1:11" s="68" customFormat="1" x14ac:dyDescent="0.2">
      <c r="A9" s="63" t="s">
        <v>22</v>
      </c>
      <c r="B9" s="64">
        <f>SUMIF(C9:C10,5,B9:B10)</f>
        <v>25000000</v>
      </c>
      <c r="C9" s="65">
        <v>4</v>
      </c>
      <c r="D9" s="65"/>
      <c r="E9" s="65"/>
      <c r="F9" s="66">
        <f>F10</f>
        <v>25000000</v>
      </c>
      <c r="G9" s="65"/>
      <c r="H9" s="63" t="s">
        <v>8</v>
      </c>
      <c r="I9" s="67"/>
      <c r="J9" s="67"/>
      <c r="K9" s="67"/>
    </row>
    <row r="10" spans="1:11" x14ac:dyDescent="0.2">
      <c r="A10" s="44" t="s">
        <v>46</v>
      </c>
      <c r="B10" s="45">
        <v>25000000</v>
      </c>
      <c r="C10" s="46">
        <v>5</v>
      </c>
      <c r="D10" s="46"/>
      <c r="E10" s="46"/>
      <c r="F10" s="45">
        <v>25000000</v>
      </c>
      <c r="G10" s="46"/>
      <c r="H10" s="44" t="s">
        <v>8</v>
      </c>
      <c r="I10" s="43" t="s">
        <v>40</v>
      </c>
      <c r="J10" s="71" t="s">
        <v>61</v>
      </c>
      <c r="K10" s="43"/>
    </row>
    <row r="11" spans="1:11" ht="61.5" x14ac:dyDescent="0.2">
      <c r="A11" s="47" t="s">
        <v>9</v>
      </c>
      <c r="B11" s="48">
        <f>SUMIF(C11:C18,4,B11:B18)</f>
        <v>13334100</v>
      </c>
      <c r="C11" s="49">
        <v>3</v>
      </c>
      <c r="D11" s="49"/>
      <c r="E11" s="50">
        <f>E12+E14+E16+E18</f>
        <v>13334100</v>
      </c>
      <c r="F11" s="49"/>
      <c r="G11" s="49"/>
      <c r="H11" s="47"/>
      <c r="I11" s="51"/>
      <c r="J11" s="51"/>
      <c r="K11" s="51"/>
    </row>
    <row r="12" spans="1:11" s="68" customFormat="1" ht="61.5" x14ac:dyDescent="0.2">
      <c r="A12" s="63" t="s">
        <v>23</v>
      </c>
      <c r="B12" s="64">
        <f>SUMIF(C12:C13,5,B12:B13)</f>
        <v>3443700</v>
      </c>
      <c r="C12" s="65">
        <v>4</v>
      </c>
      <c r="D12" s="65"/>
      <c r="E12" s="66">
        <f>E13</f>
        <v>3443700</v>
      </c>
      <c r="F12" s="65"/>
      <c r="G12" s="65"/>
      <c r="H12" s="63" t="s">
        <v>10</v>
      </c>
      <c r="I12" s="67"/>
      <c r="J12" s="67"/>
      <c r="K12" s="67"/>
    </row>
    <row r="13" spans="1:11" ht="61.5" x14ac:dyDescent="0.2">
      <c r="A13" s="44" t="s">
        <v>47</v>
      </c>
      <c r="B13" s="45">
        <v>3443700</v>
      </c>
      <c r="C13" s="46">
        <v>5</v>
      </c>
      <c r="D13" s="46"/>
      <c r="E13" s="45">
        <v>3443700</v>
      </c>
      <c r="F13" s="46"/>
      <c r="G13" s="46"/>
      <c r="H13" s="44" t="s">
        <v>10</v>
      </c>
      <c r="I13" s="43" t="s">
        <v>37</v>
      </c>
      <c r="J13" s="71" t="s">
        <v>61</v>
      </c>
      <c r="K13" s="43"/>
    </row>
    <row r="14" spans="1:11" s="68" customFormat="1" x14ac:dyDescent="0.2">
      <c r="A14" s="63" t="s">
        <v>24</v>
      </c>
      <c r="B14" s="64">
        <f>SUMIF(C14:C15,5,B14:B15)</f>
        <v>890400</v>
      </c>
      <c r="C14" s="65">
        <v>4</v>
      </c>
      <c r="D14" s="65"/>
      <c r="E14" s="66">
        <f>E15</f>
        <v>890400</v>
      </c>
      <c r="F14" s="65"/>
      <c r="G14" s="65"/>
      <c r="H14" s="63" t="s">
        <v>11</v>
      </c>
      <c r="I14" s="67"/>
      <c r="J14" s="67"/>
      <c r="K14" s="67"/>
    </row>
    <row r="15" spans="1:11" x14ac:dyDescent="0.2">
      <c r="A15" s="44" t="s">
        <v>48</v>
      </c>
      <c r="B15" s="45">
        <v>890400</v>
      </c>
      <c r="C15" s="46">
        <v>5</v>
      </c>
      <c r="D15" s="46"/>
      <c r="E15" s="45">
        <v>890400</v>
      </c>
      <c r="F15" s="46"/>
      <c r="G15" s="46"/>
      <c r="H15" s="44" t="s">
        <v>11</v>
      </c>
      <c r="I15" s="43" t="s">
        <v>39</v>
      </c>
      <c r="J15" s="71" t="s">
        <v>61</v>
      </c>
      <c r="K15" s="43"/>
    </row>
    <row r="16" spans="1:11" s="68" customFormat="1" ht="36" customHeight="1" x14ac:dyDescent="0.2">
      <c r="A16" s="63" t="s">
        <v>25</v>
      </c>
      <c r="B16" s="64">
        <f>SUMIF(C16:C17,5,B16:B17)</f>
        <v>6000000</v>
      </c>
      <c r="C16" s="65">
        <v>4</v>
      </c>
      <c r="D16" s="65"/>
      <c r="E16" s="66">
        <f>E17</f>
        <v>6000000</v>
      </c>
      <c r="F16" s="65"/>
      <c r="G16" s="65"/>
      <c r="H16" s="63" t="s">
        <v>12</v>
      </c>
      <c r="I16" s="67"/>
      <c r="J16" s="67"/>
      <c r="K16" s="67"/>
    </row>
    <row r="17" spans="1:11" ht="61.5" x14ac:dyDescent="0.2">
      <c r="A17" s="44" t="s">
        <v>49</v>
      </c>
      <c r="B17" s="45">
        <v>6000000</v>
      </c>
      <c r="C17" s="46">
        <v>5</v>
      </c>
      <c r="D17" s="46"/>
      <c r="E17" s="45">
        <v>6000000</v>
      </c>
      <c r="F17" s="46"/>
      <c r="G17" s="46"/>
      <c r="H17" s="44" t="s">
        <v>12</v>
      </c>
      <c r="I17" s="43" t="s">
        <v>37</v>
      </c>
      <c r="J17" s="43"/>
      <c r="K17" s="71" t="s">
        <v>61</v>
      </c>
    </row>
    <row r="18" spans="1:11" s="68" customFormat="1" ht="63" customHeight="1" x14ac:dyDescent="0.2">
      <c r="A18" s="63" t="s">
        <v>26</v>
      </c>
      <c r="B18" s="64">
        <f>SUMIF(C18:C19,5,B18:B19)</f>
        <v>3000000</v>
      </c>
      <c r="C18" s="65">
        <v>4</v>
      </c>
      <c r="D18" s="65"/>
      <c r="E18" s="66">
        <f>E19</f>
        <v>3000000</v>
      </c>
      <c r="F18" s="65"/>
      <c r="G18" s="65"/>
      <c r="H18" s="63" t="s">
        <v>10</v>
      </c>
      <c r="I18" s="67"/>
      <c r="J18" s="67"/>
      <c r="K18" s="67"/>
    </row>
    <row r="19" spans="1:11" x14ac:dyDescent="0.2">
      <c r="A19" s="44" t="s">
        <v>50</v>
      </c>
      <c r="B19" s="45">
        <v>3000000</v>
      </c>
      <c r="C19" s="46">
        <v>5</v>
      </c>
      <c r="D19" s="46"/>
      <c r="E19" s="45">
        <v>3000000</v>
      </c>
      <c r="F19" s="46"/>
      <c r="G19" s="46"/>
      <c r="H19" s="44" t="s">
        <v>10</v>
      </c>
      <c r="I19" s="43" t="s">
        <v>37</v>
      </c>
      <c r="J19" s="71" t="s">
        <v>61</v>
      </c>
      <c r="K19" s="71"/>
    </row>
    <row r="20" spans="1:11" x14ac:dyDescent="0.2">
      <c r="A20" s="47" t="s">
        <v>13</v>
      </c>
      <c r="B20" s="48">
        <f>B21+B26</f>
        <v>53285100</v>
      </c>
      <c r="C20" s="52">
        <v>3</v>
      </c>
      <c r="D20" s="52"/>
      <c r="E20" s="50">
        <f>E22+E24</f>
        <v>3683100</v>
      </c>
      <c r="F20" s="50">
        <f>F23+F25+F27+F28+F29+F30</f>
        <v>49602000</v>
      </c>
      <c r="G20" s="52"/>
      <c r="H20" s="53"/>
      <c r="I20" s="51"/>
      <c r="J20" s="51"/>
      <c r="K20" s="51"/>
    </row>
    <row r="21" spans="1:11" s="68" customFormat="1" ht="61.5" x14ac:dyDescent="0.2">
      <c r="A21" s="63" t="s">
        <v>27</v>
      </c>
      <c r="B21" s="64">
        <f>SUMIF(C21:C25,5,B21:B25)</f>
        <v>17561100</v>
      </c>
      <c r="C21" s="69">
        <v>4</v>
      </c>
      <c r="D21" s="69"/>
      <c r="E21" s="66">
        <f>E22+E24</f>
        <v>3683100</v>
      </c>
      <c r="F21" s="66">
        <f>F23+F25</f>
        <v>13878000</v>
      </c>
      <c r="G21" s="69"/>
      <c r="H21" s="63" t="s">
        <v>14</v>
      </c>
      <c r="I21" s="67"/>
      <c r="J21" s="67"/>
      <c r="K21" s="67"/>
    </row>
    <row r="22" spans="1:11" ht="61.5" x14ac:dyDescent="0.2">
      <c r="A22" s="55" t="s">
        <v>51</v>
      </c>
      <c r="B22" s="56">
        <v>263100</v>
      </c>
      <c r="C22" s="54">
        <v>5</v>
      </c>
      <c r="D22" s="54"/>
      <c r="E22" s="56">
        <v>263100</v>
      </c>
      <c r="F22" s="54"/>
      <c r="G22" s="57"/>
      <c r="H22" s="55" t="s">
        <v>14</v>
      </c>
      <c r="I22" s="43" t="s">
        <v>37</v>
      </c>
      <c r="J22" s="43"/>
      <c r="K22" s="71" t="s">
        <v>61</v>
      </c>
    </row>
    <row r="23" spans="1:11" ht="61.5" x14ac:dyDescent="0.2">
      <c r="A23" s="55" t="s">
        <v>52</v>
      </c>
      <c r="B23" s="56">
        <v>10794000</v>
      </c>
      <c r="C23" s="54">
        <v>5</v>
      </c>
      <c r="D23" s="54"/>
      <c r="E23" s="54"/>
      <c r="F23" s="56">
        <v>10794000</v>
      </c>
      <c r="G23" s="54"/>
      <c r="H23" s="55" t="s">
        <v>42</v>
      </c>
      <c r="I23" s="43" t="s">
        <v>37</v>
      </c>
      <c r="J23" s="71" t="s">
        <v>61</v>
      </c>
      <c r="K23" s="43"/>
    </row>
    <row r="24" spans="1:11" ht="61.5" x14ac:dyDescent="0.2">
      <c r="A24" s="55" t="s">
        <v>53</v>
      </c>
      <c r="B24" s="56">
        <v>3420000</v>
      </c>
      <c r="C24" s="54">
        <v>5</v>
      </c>
      <c r="D24" s="54"/>
      <c r="E24" s="56">
        <v>3420000</v>
      </c>
      <c r="F24" s="54"/>
      <c r="G24" s="54"/>
      <c r="H24" s="55" t="s">
        <v>15</v>
      </c>
      <c r="I24" s="43" t="s">
        <v>37</v>
      </c>
      <c r="J24" s="43"/>
      <c r="K24" s="71" t="s">
        <v>61</v>
      </c>
    </row>
    <row r="25" spans="1:11" ht="61.5" x14ac:dyDescent="0.2">
      <c r="A25" s="55" t="s">
        <v>54</v>
      </c>
      <c r="B25" s="56">
        <v>3084000</v>
      </c>
      <c r="C25" s="54">
        <v>5</v>
      </c>
      <c r="D25" s="54"/>
      <c r="E25" s="54"/>
      <c r="F25" s="56">
        <v>3084000</v>
      </c>
      <c r="G25" s="54"/>
      <c r="H25" s="55" t="s">
        <v>15</v>
      </c>
      <c r="I25" s="43" t="s">
        <v>37</v>
      </c>
      <c r="J25" s="43"/>
      <c r="K25" s="71" t="s">
        <v>61</v>
      </c>
    </row>
    <row r="26" spans="1:11" s="68" customFormat="1" ht="92.25" x14ac:dyDescent="0.2">
      <c r="A26" s="63" t="s">
        <v>28</v>
      </c>
      <c r="B26" s="64">
        <f>SUMIF(C26:C30,5,B26:B30)</f>
        <v>35724000</v>
      </c>
      <c r="C26" s="65">
        <v>4</v>
      </c>
      <c r="D26" s="65"/>
      <c r="E26" s="65"/>
      <c r="F26" s="66">
        <f>F27+F28+F29+F30</f>
        <v>35724000</v>
      </c>
      <c r="G26" s="65"/>
      <c r="H26" s="63" t="s">
        <v>16</v>
      </c>
      <c r="I26" s="67"/>
      <c r="J26" s="67"/>
      <c r="K26" s="67"/>
    </row>
    <row r="27" spans="1:11" ht="61.5" x14ac:dyDescent="0.2">
      <c r="A27" s="44" t="s">
        <v>55</v>
      </c>
      <c r="B27" s="45">
        <v>9000000</v>
      </c>
      <c r="C27" s="46">
        <v>5</v>
      </c>
      <c r="D27" s="46"/>
      <c r="E27" s="46"/>
      <c r="F27" s="45">
        <v>9000000</v>
      </c>
      <c r="G27" s="46"/>
      <c r="H27" s="44" t="s">
        <v>16</v>
      </c>
      <c r="I27" s="43" t="s">
        <v>39</v>
      </c>
      <c r="J27" s="71" t="s">
        <v>61</v>
      </c>
      <c r="K27" s="43"/>
    </row>
    <row r="28" spans="1:11" ht="61.5" x14ac:dyDescent="0.2">
      <c r="A28" s="44" t="s">
        <v>56</v>
      </c>
      <c r="B28" s="45">
        <v>8400000</v>
      </c>
      <c r="C28" s="46">
        <v>5</v>
      </c>
      <c r="D28" s="46"/>
      <c r="E28" s="46"/>
      <c r="F28" s="45">
        <v>8400000</v>
      </c>
      <c r="G28" s="46"/>
      <c r="H28" s="44" t="s">
        <v>16</v>
      </c>
      <c r="I28" s="43" t="s">
        <v>39</v>
      </c>
      <c r="J28" s="71" t="s">
        <v>61</v>
      </c>
      <c r="K28" s="43"/>
    </row>
    <row r="29" spans="1:11" ht="92.25" x14ac:dyDescent="0.2">
      <c r="A29" s="44" t="s">
        <v>57</v>
      </c>
      <c r="B29" s="45">
        <v>9324000</v>
      </c>
      <c r="C29" s="46">
        <v>5</v>
      </c>
      <c r="D29" s="46"/>
      <c r="E29" s="46"/>
      <c r="F29" s="45">
        <v>9324000</v>
      </c>
      <c r="G29" s="46"/>
      <c r="H29" s="44" t="s">
        <v>16</v>
      </c>
      <c r="I29" s="43" t="s">
        <v>39</v>
      </c>
      <c r="J29" s="71" t="s">
        <v>61</v>
      </c>
      <c r="K29" s="43"/>
    </row>
    <row r="30" spans="1:11" ht="123" x14ac:dyDescent="0.2">
      <c r="A30" s="44" t="s">
        <v>58</v>
      </c>
      <c r="B30" s="45">
        <v>9000000</v>
      </c>
      <c r="C30" s="46">
        <v>5</v>
      </c>
      <c r="D30" s="46"/>
      <c r="E30" s="46"/>
      <c r="F30" s="45">
        <v>9000000</v>
      </c>
      <c r="G30" s="46"/>
      <c r="H30" s="44" t="s">
        <v>16</v>
      </c>
      <c r="I30" s="43" t="s">
        <v>39</v>
      </c>
      <c r="J30" s="71" t="s">
        <v>61</v>
      </c>
      <c r="K30" s="43"/>
    </row>
    <row r="31" spans="1:11" x14ac:dyDescent="0.2">
      <c r="A31" s="47" t="s">
        <v>2</v>
      </c>
      <c r="B31" s="48">
        <f>B32+B34</f>
        <v>4248000</v>
      </c>
      <c r="C31" s="52">
        <v>3</v>
      </c>
      <c r="D31" s="52"/>
      <c r="E31" s="50">
        <f>E32+E34</f>
        <v>4248000</v>
      </c>
      <c r="F31" s="52"/>
      <c r="G31" s="52"/>
      <c r="H31" s="53"/>
      <c r="I31" s="51"/>
      <c r="J31" s="51"/>
      <c r="K31" s="51"/>
    </row>
    <row r="32" spans="1:11" s="68" customFormat="1" ht="61.5" x14ac:dyDescent="0.2">
      <c r="A32" s="63" t="s">
        <v>41</v>
      </c>
      <c r="B32" s="64">
        <f>SUMIF(C32:C34,5,B32:B35)</f>
        <v>3943200</v>
      </c>
      <c r="C32" s="65">
        <v>4</v>
      </c>
      <c r="D32" s="65"/>
      <c r="E32" s="66">
        <f>E33</f>
        <v>3943200</v>
      </c>
      <c r="F32" s="69"/>
      <c r="G32" s="69"/>
      <c r="H32" s="63" t="s">
        <v>3</v>
      </c>
      <c r="I32" s="67"/>
      <c r="J32" s="67"/>
      <c r="K32" s="67"/>
    </row>
    <row r="33" spans="1:11" ht="61.5" x14ac:dyDescent="0.2">
      <c r="A33" s="44" t="s">
        <v>59</v>
      </c>
      <c r="B33" s="45">
        <v>3943200</v>
      </c>
      <c r="C33" s="46">
        <v>5</v>
      </c>
      <c r="D33" s="46"/>
      <c r="E33" s="45">
        <v>3943200</v>
      </c>
      <c r="F33" s="46"/>
      <c r="G33" s="46"/>
      <c r="H33" s="44" t="s">
        <v>3</v>
      </c>
      <c r="I33" s="43" t="s">
        <v>38</v>
      </c>
      <c r="J33" s="71" t="s">
        <v>61</v>
      </c>
      <c r="K33" s="43"/>
    </row>
    <row r="34" spans="1:11" s="68" customFormat="1" x14ac:dyDescent="0.2">
      <c r="A34" s="63" t="s">
        <v>29</v>
      </c>
      <c r="B34" s="64">
        <f>B35</f>
        <v>304800</v>
      </c>
      <c r="C34" s="65">
        <v>7</v>
      </c>
      <c r="D34" s="65"/>
      <c r="E34" s="66">
        <f>E35</f>
        <v>304800</v>
      </c>
      <c r="F34" s="69"/>
      <c r="G34" s="69"/>
      <c r="H34" s="63" t="s">
        <v>4</v>
      </c>
      <c r="I34" s="67"/>
      <c r="J34" s="67"/>
      <c r="K34" s="67"/>
    </row>
    <row r="35" spans="1:11" x14ac:dyDescent="0.2">
      <c r="A35" s="44" t="s">
        <v>60</v>
      </c>
      <c r="B35" s="45">
        <v>304800</v>
      </c>
      <c r="C35" s="46">
        <v>7</v>
      </c>
      <c r="D35" s="46"/>
      <c r="E35" s="45">
        <v>304800</v>
      </c>
      <c r="F35" s="46"/>
      <c r="G35" s="46"/>
      <c r="H35" s="44" t="s">
        <v>4</v>
      </c>
      <c r="I35" s="43" t="s">
        <v>37</v>
      </c>
      <c r="J35" s="71" t="s">
        <v>61</v>
      </c>
      <c r="K35" s="43"/>
    </row>
    <row r="36" spans="1:11" s="68" customFormat="1" ht="61.5" x14ac:dyDescent="0.2">
      <c r="A36" s="63" t="s">
        <v>30</v>
      </c>
      <c r="B36" s="64">
        <v>5000000</v>
      </c>
      <c r="C36" s="69">
        <v>4</v>
      </c>
      <c r="D36" s="69"/>
      <c r="E36" s="69"/>
      <c r="F36" s="69"/>
      <c r="G36" s="64">
        <v>5000000</v>
      </c>
      <c r="H36" s="70"/>
      <c r="I36" s="67"/>
      <c r="J36" s="72" t="s">
        <v>61</v>
      </c>
      <c r="K36" s="67"/>
    </row>
    <row r="37" spans="1:11" x14ac:dyDescent="0.2">
      <c r="A37" s="37" t="s">
        <v>31</v>
      </c>
      <c r="B37" s="58">
        <f>B4+B11+B20+B31+B36</f>
        <v>104549900</v>
      </c>
      <c r="C37" s="59"/>
      <c r="D37" s="59"/>
      <c r="E37" s="58">
        <f>E4+E11+E20+E31</f>
        <v>24947900</v>
      </c>
      <c r="F37" s="58">
        <f>F4+F20</f>
        <v>74602000</v>
      </c>
      <c r="G37" s="58">
        <f>G36</f>
        <v>5000000</v>
      </c>
      <c r="H37" s="60"/>
      <c r="I37" s="61"/>
      <c r="J37" s="61"/>
      <c r="K37" s="61"/>
    </row>
  </sheetData>
  <mergeCells count="2">
    <mergeCell ref="A1:H1"/>
    <mergeCell ref="J2:K2"/>
  </mergeCells>
  <pageMargins left="0.19685039370078741" right="0.11811023622047245" top="0.15748031496062992" bottom="0.15748031496062992" header="0.31496062992125984" footer="0.31496062992125984"/>
  <pageSetup paperSize="9" scale="66" fitToHeight="0" orientation="landscape" r:id="rId1"/>
  <rowBreaks count="2" manualBreakCount="2">
    <brk id="18" max="11" man="1"/>
    <brk id="2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8:T36"/>
  <sheetViews>
    <sheetView topLeftCell="A11" workbookViewId="0">
      <selection activeCell="T34" sqref="T34"/>
    </sheetView>
  </sheetViews>
  <sheetFormatPr defaultRowHeight="14.25" x14ac:dyDescent="0.2"/>
  <cols>
    <col min="6" max="6" width="11.25" bestFit="1" customWidth="1"/>
    <col min="7" max="7" width="11" bestFit="1" customWidth="1"/>
    <col min="10" max="10" width="9.125" customWidth="1"/>
  </cols>
  <sheetData>
    <row r="8" spans="7:7" ht="15" thickBot="1" x14ac:dyDescent="0.25"/>
    <row r="9" spans="7:7" ht="24.75" thickBot="1" x14ac:dyDescent="0.25">
      <c r="G9" s="2">
        <v>50702500</v>
      </c>
    </row>
    <row r="10" spans="7:7" ht="24.75" thickBot="1" x14ac:dyDescent="0.25">
      <c r="G10" s="3">
        <v>8090600</v>
      </c>
    </row>
    <row r="11" spans="7:7" ht="24.75" thickBot="1" x14ac:dyDescent="0.25">
      <c r="G11" s="3">
        <v>22858900</v>
      </c>
    </row>
    <row r="12" spans="7:7" ht="24.75" thickBot="1" x14ac:dyDescent="0.25">
      <c r="G12" s="3">
        <v>1474600</v>
      </c>
    </row>
    <row r="13" spans="7:7" ht="24.75" thickBot="1" x14ac:dyDescent="0.25">
      <c r="G13" s="3">
        <v>5000000</v>
      </c>
    </row>
    <row r="27" spans="6:20" x14ac:dyDescent="0.2">
      <c r="J27" s="4">
        <v>0.28000000000000003</v>
      </c>
      <c r="K27" s="4">
        <v>0.28000000000000003</v>
      </c>
    </row>
    <row r="28" spans="6:20" x14ac:dyDescent="0.2">
      <c r="J28" s="4">
        <v>0.28000000000000003</v>
      </c>
      <c r="K28" s="4">
        <v>0.28000000000000003</v>
      </c>
    </row>
    <row r="29" spans="6:20" x14ac:dyDescent="0.2">
      <c r="K29" s="4">
        <v>0.06</v>
      </c>
      <c r="P29">
        <v>1</v>
      </c>
      <c r="Q29">
        <v>2</v>
      </c>
      <c r="R29">
        <v>3</v>
      </c>
      <c r="S29">
        <v>4</v>
      </c>
    </row>
    <row r="30" spans="6:20" x14ac:dyDescent="0.2">
      <c r="Q30" s="4">
        <f>SUM(J27:J29)</f>
        <v>0.56000000000000005</v>
      </c>
      <c r="R30" s="4">
        <f>SUM(K27:K29)</f>
        <v>0.62000000000000011</v>
      </c>
      <c r="T30" s="4">
        <f>SUM(P30:S30)</f>
        <v>1.1800000000000002</v>
      </c>
    </row>
    <row r="31" spans="6:20" x14ac:dyDescent="0.2">
      <c r="F31">
        <f>750000/3</f>
        <v>250000</v>
      </c>
      <c r="Q31" s="4">
        <v>0.3</v>
      </c>
      <c r="R31" s="4">
        <v>0.3</v>
      </c>
      <c r="S31" s="4">
        <v>0.40189999999999998</v>
      </c>
      <c r="T31" s="4">
        <f>SUM(P31:S31)</f>
        <v>1.0019</v>
      </c>
    </row>
    <row r="32" spans="6:20" x14ac:dyDescent="0.2">
      <c r="J32" s="4">
        <v>0.25</v>
      </c>
      <c r="K32" s="4">
        <v>0.25</v>
      </c>
      <c r="L32" s="4">
        <v>0.40189999999999998</v>
      </c>
      <c r="M32" s="4">
        <f>SUM(J32:L32)</f>
        <v>0.90189999999999992</v>
      </c>
      <c r="P32">
        <v>0.67200000000000004</v>
      </c>
      <c r="Q32">
        <v>0.82879999999999998</v>
      </c>
      <c r="T32">
        <f>SUM(P32:S32)</f>
        <v>1.5007999999999999</v>
      </c>
    </row>
    <row r="33" spans="6:20" x14ac:dyDescent="0.2">
      <c r="J33" s="4">
        <v>0.05</v>
      </c>
      <c r="K33" s="4">
        <v>0.05</v>
      </c>
      <c r="M33" s="4">
        <f>SUM(J33:L33)</f>
        <v>0.1</v>
      </c>
    </row>
    <row r="34" spans="6:20" ht="24" x14ac:dyDescent="0.2">
      <c r="F34" s="1">
        <v>1001900</v>
      </c>
      <c r="J34" s="4">
        <f>SUM(J32:J33)</f>
        <v>0.3</v>
      </c>
      <c r="K34" s="4">
        <f>SUM(K32:K33)</f>
        <v>0.3</v>
      </c>
      <c r="L34" s="4">
        <f>SUM(L32:L33)</f>
        <v>0.40189999999999998</v>
      </c>
      <c r="P34">
        <f>SUM(P30:P33)</f>
        <v>0.67200000000000004</v>
      </c>
      <c r="Q34" s="4">
        <f>SUM(Q30:Q33)</f>
        <v>1.6888000000000001</v>
      </c>
      <c r="R34" s="4">
        <f>SUM(R30:R33)</f>
        <v>0.92000000000000015</v>
      </c>
      <c r="S34">
        <f>SUM(S30:S33)</f>
        <v>0.40189999999999998</v>
      </c>
      <c r="T34" s="4">
        <f>SUM(P34:S34)</f>
        <v>3.6827000000000001</v>
      </c>
    </row>
    <row r="35" spans="6:20" x14ac:dyDescent="0.2">
      <c r="F35" s="5">
        <f>F34-850000</f>
        <v>151900</v>
      </c>
      <c r="M35" s="4">
        <f>SUM(M32:M34)</f>
        <v>1.0019</v>
      </c>
    </row>
    <row r="36" spans="6:20" x14ac:dyDescent="0.2">
      <c r="F36" s="5">
        <f>F35+250000</f>
        <v>401900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zoomScale="70" zoomScaleNormal="70" workbookViewId="0">
      <selection activeCell="H28" sqref="H28"/>
    </sheetView>
  </sheetViews>
  <sheetFormatPr defaultColWidth="7.875" defaultRowHeight="24" x14ac:dyDescent="0.55000000000000004"/>
  <cols>
    <col min="1" max="5" width="15" style="6" customWidth="1"/>
    <col min="6" max="6" width="9.875" style="6" bestFit="1" customWidth="1"/>
    <col min="7" max="9" width="7.875" style="6"/>
    <col min="10" max="10" width="9.375" style="6" bestFit="1" customWidth="1"/>
    <col min="11" max="249" width="7.875" style="6"/>
    <col min="250" max="250" width="58.625" style="6" customWidth="1"/>
    <col min="251" max="251" width="11.25" style="6" customWidth="1"/>
    <col min="252" max="261" width="15" style="6" customWidth="1"/>
    <col min="262" max="505" width="7.875" style="6"/>
    <col min="506" max="506" width="58.625" style="6" customWidth="1"/>
    <col min="507" max="507" width="11.25" style="6" customWidth="1"/>
    <col min="508" max="517" width="15" style="6" customWidth="1"/>
    <col min="518" max="761" width="7.875" style="6"/>
    <col min="762" max="762" width="58.625" style="6" customWidth="1"/>
    <col min="763" max="763" width="11.25" style="6" customWidth="1"/>
    <col min="764" max="773" width="15" style="6" customWidth="1"/>
    <col min="774" max="1017" width="7.875" style="6"/>
    <col min="1018" max="1018" width="58.625" style="6" customWidth="1"/>
    <col min="1019" max="1019" width="11.25" style="6" customWidth="1"/>
    <col min="1020" max="1029" width="15" style="6" customWidth="1"/>
    <col min="1030" max="1273" width="7.875" style="6"/>
    <col min="1274" max="1274" width="58.625" style="6" customWidth="1"/>
    <col min="1275" max="1275" width="11.25" style="6" customWidth="1"/>
    <col min="1276" max="1285" width="15" style="6" customWidth="1"/>
    <col min="1286" max="1529" width="7.875" style="6"/>
    <col min="1530" max="1530" width="58.625" style="6" customWidth="1"/>
    <col min="1531" max="1531" width="11.25" style="6" customWidth="1"/>
    <col min="1532" max="1541" width="15" style="6" customWidth="1"/>
    <col min="1542" max="1785" width="7.875" style="6"/>
    <col min="1786" max="1786" width="58.625" style="6" customWidth="1"/>
    <col min="1787" max="1787" width="11.25" style="6" customWidth="1"/>
    <col min="1788" max="1797" width="15" style="6" customWidth="1"/>
    <col min="1798" max="2041" width="7.875" style="6"/>
    <col min="2042" max="2042" width="58.625" style="6" customWidth="1"/>
    <col min="2043" max="2043" width="11.25" style="6" customWidth="1"/>
    <col min="2044" max="2053" width="15" style="6" customWidth="1"/>
    <col min="2054" max="2297" width="7.875" style="6"/>
    <col min="2298" max="2298" width="58.625" style="6" customWidth="1"/>
    <col min="2299" max="2299" width="11.25" style="6" customWidth="1"/>
    <col min="2300" max="2309" width="15" style="6" customWidth="1"/>
    <col min="2310" max="2553" width="7.875" style="6"/>
    <col min="2554" max="2554" width="58.625" style="6" customWidth="1"/>
    <col min="2555" max="2555" width="11.25" style="6" customWidth="1"/>
    <col min="2556" max="2565" width="15" style="6" customWidth="1"/>
    <col min="2566" max="2809" width="7.875" style="6"/>
    <col min="2810" max="2810" width="58.625" style="6" customWidth="1"/>
    <col min="2811" max="2811" width="11.25" style="6" customWidth="1"/>
    <col min="2812" max="2821" width="15" style="6" customWidth="1"/>
    <col min="2822" max="3065" width="7.875" style="6"/>
    <col min="3066" max="3066" width="58.625" style="6" customWidth="1"/>
    <col min="3067" max="3067" width="11.25" style="6" customWidth="1"/>
    <col min="3068" max="3077" width="15" style="6" customWidth="1"/>
    <col min="3078" max="3321" width="7.875" style="6"/>
    <col min="3322" max="3322" width="58.625" style="6" customWidth="1"/>
    <col min="3323" max="3323" width="11.25" style="6" customWidth="1"/>
    <col min="3324" max="3333" width="15" style="6" customWidth="1"/>
    <col min="3334" max="3577" width="7.875" style="6"/>
    <col min="3578" max="3578" width="58.625" style="6" customWidth="1"/>
    <col min="3579" max="3579" width="11.25" style="6" customWidth="1"/>
    <col min="3580" max="3589" width="15" style="6" customWidth="1"/>
    <col min="3590" max="3833" width="7.875" style="6"/>
    <col min="3834" max="3834" width="58.625" style="6" customWidth="1"/>
    <col min="3835" max="3835" width="11.25" style="6" customWidth="1"/>
    <col min="3836" max="3845" width="15" style="6" customWidth="1"/>
    <col min="3846" max="4089" width="7.875" style="6"/>
    <col min="4090" max="4090" width="58.625" style="6" customWidth="1"/>
    <col min="4091" max="4091" width="11.25" style="6" customWidth="1"/>
    <col min="4092" max="4101" width="15" style="6" customWidth="1"/>
    <col min="4102" max="4345" width="7.875" style="6"/>
    <col min="4346" max="4346" width="58.625" style="6" customWidth="1"/>
    <col min="4347" max="4347" width="11.25" style="6" customWidth="1"/>
    <col min="4348" max="4357" width="15" style="6" customWidth="1"/>
    <col min="4358" max="4601" width="7.875" style="6"/>
    <col min="4602" max="4602" width="58.625" style="6" customWidth="1"/>
    <col min="4603" max="4603" width="11.25" style="6" customWidth="1"/>
    <col min="4604" max="4613" width="15" style="6" customWidth="1"/>
    <col min="4614" max="4857" width="7.875" style="6"/>
    <col min="4858" max="4858" width="58.625" style="6" customWidth="1"/>
    <col min="4859" max="4859" width="11.25" style="6" customWidth="1"/>
    <col min="4860" max="4869" width="15" style="6" customWidth="1"/>
    <col min="4870" max="5113" width="7.875" style="6"/>
    <col min="5114" max="5114" width="58.625" style="6" customWidth="1"/>
    <col min="5115" max="5115" width="11.25" style="6" customWidth="1"/>
    <col min="5116" max="5125" width="15" style="6" customWidth="1"/>
    <col min="5126" max="5369" width="7.875" style="6"/>
    <col min="5370" max="5370" width="58.625" style="6" customWidth="1"/>
    <col min="5371" max="5371" width="11.25" style="6" customWidth="1"/>
    <col min="5372" max="5381" width="15" style="6" customWidth="1"/>
    <col min="5382" max="5625" width="7.875" style="6"/>
    <col min="5626" max="5626" width="58.625" style="6" customWidth="1"/>
    <col min="5627" max="5627" width="11.25" style="6" customWidth="1"/>
    <col min="5628" max="5637" width="15" style="6" customWidth="1"/>
    <col min="5638" max="5881" width="7.875" style="6"/>
    <col min="5882" max="5882" width="58.625" style="6" customWidth="1"/>
    <col min="5883" max="5883" width="11.25" style="6" customWidth="1"/>
    <col min="5884" max="5893" width="15" style="6" customWidth="1"/>
    <col min="5894" max="6137" width="7.875" style="6"/>
    <col min="6138" max="6138" width="58.625" style="6" customWidth="1"/>
    <col min="6139" max="6139" width="11.25" style="6" customWidth="1"/>
    <col min="6140" max="6149" width="15" style="6" customWidth="1"/>
    <col min="6150" max="6393" width="7.875" style="6"/>
    <col min="6394" max="6394" width="58.625" style="6" customWidth="1"/>
    <col min="6395" max="6395" width="11.25" style="6" customWidth="1"/>
    <col min="6396" max="6405" width="15" style="6" customWidth="1"/>
    <col min="6406" max="6649" width="7.875" style="6"/>
    <col min="6650" max="6650" width="58.625" style="6" customWidth="1"/>
    <col min="6651" max="6651" width="11.25" style="6" customWidth="1"/>
    <col min="6652" max="6661" width="15" style="6" customWidth="1"/>
    <col min="6662" max="6905" width="7.875" style="6"/>
    <col min="6906" max="6906" width="58.625" style="6" customWidth="1"/>
    <col min="6907" max="6907" width="11.25" style="6" customWidth="1"/>
    <col min="6908" max="6917" width="15" style="6" customWidth="1"/>
    <col min="6918" max="7161" width="7.875" style="6"/>
    <col min="7162" max="7162" width="58.625" style="6" customWidth="1"/>
    <col min="7163" max="7163" width="11.25" style="6" customWidth="1"/>
    <col min="7164" max="7173" width="15" style="6" customWidth="1"/>
    <col min="7174" max="7417" width="7.875" style="6"/>
    <col min="7418" max="7418" width="58.625" style="6" customWidth="1"/>
    <col min="7419" max="7419" width="11.25" style="6" customWidth="1"/>
    <col min="7420" max="7429" width="15" style="6" customWidth="1"/>
    <col min="7430" max="7673" width="7.875" style="6"/>
    <col min="7674" max="7674" width="58.625" style="6" customWidth="1"/>
    <col min="7675" max="7675" width="11.25" style="6" customWidth="1"/>
    <col min="7676" max="7685" width="15" style="6" customWidth="1"/>
    <col min="7686" max="7929" width="7.875" style="6"/>
    <col min="7930" max="7930" width="58.625" style="6" customWidth="1"/>
    <col min="7931" max="7931" width="11.25" style="6" customWidth="1"/>
    <col min="7932" max="7941" width="15" style="6" customWidth="1"/>
    <col min="7942" max="8185" width="7.875" style="6"/>
    <col min="8186" max="8186" width="58.625" style="6" customWidth="1"/>
    <col min="8187" max="8187" width="11.25" style="6" customWidth="1"/>
    <col min="8188" max="8197" width="15" style="6" customWidth="1"/>
    <col min="8198" max="8441" width="7.875" style="6"/>
    <col min="8442" max="8442" width="58.625" style="6" customWidth="1"/>
    <col min="8443" max="8443" width="11.25" style="6" customWidth="1"/>
    <col min="8444" max="8453" width="15" style="6" customWidth="1"/>
    <col min="8454" max="8697" width="7.875" style="6"/>
    <col min="8698" max="8698" width="58.625" style="6" customWidth="1"/>
    <col min="8699" max="8699" width="11.25" style="6" customWidth="1"/>
    <col min="8700" max="8709" width="15" style="6" customWidth="1"/>
    <col min="8710" max="8953" width="7.875" style="6"/>
    <col min="8954" max="8954" width="58.625" style="6" customWidth="1"/>
    <col min="8955" max="8955" width="11.25" style="6" customWidth="1"/>
    <col min="8956" max="8965" width="15" style="6" customWidth="1"/>
    <col min="8966" max="9209" width="7.875" style="6"/>
    <col min="9210" max="9210" width="58.625" style="6" customWidth="1"/>
    <col min="9211" max="9211" width="11.25" style="6" customWidth="1"/>
    <col min="9212" max="9221" width="15" style="6" customWidth="1"/>
    <col min="9222" max="9465" width="7.875" style="6"/>
    <col min="9466" max="9466" width="58.625" style="6" customWidth="1"/>
    <col min="9467" max="9467" width="11.25" style="6" customWidth="1"/>
    <col min="9468" max="9477" width="15" style="6" customWidth="1"/>
    <col min="9478" max="9721" width="7.875" style="6"/>
    <col min="9722" max="9722" width="58.625" style="6" customWidth="1"/>
    <col min="9723" max="9723" width="11.25" style="6" customWidth="1"/>
    <col min="9724" max="9733" width="15" style="6" customWidth="1"/>
    <col min="9734" max="9977" width="7.875" style="6"/>
    <col min="9978" max="9978" width="58.625" style="6" customWidth="1"/>
    <col min="9979" max="9979" width="11.25" style="6" customWidth="1"/>
    <col min="9980" max="9989" width="15" style="6" customWidth="1"/>
    <col min="9990" max="10233" width="7.875" style="6"/>
    <col min="10234" max="10234" width="58.625" style="6" customWidth="1"/>
    <col min="10235" max="10235" width="11.25" style="6" customWidth="1"/>
    <col min="10236" max="10245" width="15" style="6" customWidth="1"/>
    <col min="10246" max="10489" width="7.875" style="6"/>
    <col min="10490" max="10490" width="58.625" style="6" customWidth="1"/>
    <col min="10491" max="10491" width="11.25" style="6" customWidth="1"/>
    <col min="10492" max="10501" width="15" style="6" customWidth="1"/>
    <col min="10502" max="10745" width="7.875" style="6"/>
    <col min="10746" max="10746" width="58.625" style="6" customWidth="1"/>
    <col min="10747" max="10747" width="11.25" style="6" customWidth="1"/>
    <col min="10748" max="10757" width="15" style="6" customWidth="1"/>
    <col min="10758" max="11001" width="7.875" style="6"/>
    <col min="11002" max="11002" width="58.625" style="6" customWidth="1"/>
    <col min="11003" max="11003" width="11.25" style="6" customWidth="1"/>
    <col min="11004" max="11013" width="15" style="6" customWidth="1"/>
    <col min="11014" max="11257" width="7.875" style="6"/>
    <col min="11258" max="11258" width="58.625" style="6" customWidth="1"/>
    <col min="11259" max="11259" width="11.25" style="6" customWidth="1"/>
    <col min="11260" max="11269" width="15" style="6" customWidth="1"/>
    <col min="11270" max="11513" width="7.875" style="6"/>
    <col min="11514" max="11514" width="58.625" style="6" customWidth="1"/>
    <col min="11515" max="11515" width="11.25" style="6" customWidth="1"/>
    <col min="11516" max="11525" width="15" style="6" customWidth="1"/>
    <col min="11526" max="11769" width="7.875" style="6"/>
    <col min="11770" max="11770" width="58.625" style="6" customWidth="1"/>
    <col min="11771" max="11771" width="11.25" style="6" customWidth="1"/>
    <col min="11772" max="11781" width="15" style="6" customWidth="1"/>
    <col min="11782" max="12025" width="7.875" style="6"/>
    <col min="12026" max="12026" width="58.625" style="6" customWidth="1"/>
    <col min="12027" max="12027" width="11.25" style="6" customWidth="1"/>
    <col min="12028" max="12037" width="15" style="6" customWidth="1"/>
    <col min="12038" max="12281" width="7.875" style="6"/>
    <col min="12282" max="12282" width="58.625" style="6" customWidth="1"/>
    <col min="12283" max="12283" width="11.25" style="6" customWidth="1"/>
    <col min="12284" max="12293" width="15" style="6" customWidth="1"/>
    <col min="12294" max="12537" width="7.875" style="6"/>
    <col min="12538" max="12538" width="58.625" style="6" customWidth="1"/>
    <col min="12539" max="12539" width="11.25" style="6" customWidth="1"/>
    <col min="12540" max="12549" width="15" style="6" customWidth="1"/>
    <col min="12550" max="12793" width="7.875" style="6"/>
    <col min="12794" max="12794" width="58.625" style="6" customWidth="1"/>
    <col min="12795" max="12795" width="11.25" style="6" customWidth="1"/>
    <col min="12796" max="12805" width="15" style="6" customWidth="1"/>
    <col min="12806" max="13049" width="7.875" style="6"/>
    <col min="13050" max="13050" width="58.625" style="6" customWidth="1"/>
    <col min="13051" max="13051" width="11.25" style="6" customWidth="1"/>
    <col min="13052" max="13061" width="15" style="6" customWidth="1"/>
    <col min="13062" max="13305" width="7.875" style="6"/>
    <col min="13306" max="13306" width="58.625" style="6" customWidth="1"/>
    <col min="13307" max="13307" width="11.25" style="6" customWidth="1"/>
    <col min="13308" max="13317" width="15" style="6" customWidth="1"/>
    <col min="13318" max="13561" width="7.875" style="6"/>
    <col min="13562" max="13562" width="58.625" style="6" customWidth="1"/>
    <col min="13563" max="13563" width="11.25" style="6" customWidth="1"/>
    <col min="13564" max="13573" width="15" style="6" customWidth="1"/>
    <col min="13574" max="13817" width="7.875" style="6"/>
    <col min="13818" max="13818" width="58.625" style="6" customWidth="1"/>
    <col min="13819" max="13819" width="11.25" style="6" customWidth="1"/>
    <col min="13820" max="13829" width="15" style="6" customWidth="1"/>
    <col min="13830" max="14073" width="7.875" style="6"/>
    <col min="14074" max="14074" width="58.625" style="6" customWidth="1"/>
    <col min="14075" max="14075" width="11.25" style="6" customWidth="1"/>
    <col min="14076" max="14085" width="15" style="6" customWidth="1"/>
    <col min="14086" max="14329" width="7.875" style="6"/>
    <col min="14330" max="14330" width="58.625" style="6" customWidth="1"/>
    <col min="14331" max="14331" width="11.25" style="6" customWidth="1"/>
    <col min="14332" max="14341" width="15" style="6" customWidth="1"/>
    <col min="14342" max="14585" width="7.875" style="6"/>
    <col min="14586" max="14586" width="58.625" style="6" customWidth="1"/>
    <col min="14587" max="14587" width="11.25" style="6" customWidth="1"/>
    <col min="14588" max="14597" width="15" style="6" customWidth="1"/>
    <col min="14598" max="14841" width="7.875" style="6"/>
    <col min="14842" max="14842" width="58.625" style="6" customWidth="1"/>
    <col min="14843" max="14843" width="11.25" style="6" customWidth="1"/>
    <col min="14844" max="14853" width="15" style="6" customWidth="1"/>
    <col min="14854" max="15097" width="7.875" style="6"/>
    <col min="15098" max="15098" width="58.625" style="6" customWidth="1"/>
    <col min="15099" max="15099" width="11.25" style="6" customWidth="1"/>
    <col min="15100" max="15109" width="15" style="6" customWidth="1"/>
    <col min="15110" max="15353" width="7.875" style="6"/>
    <col min="15354" max="15354" width="58.625" style="6" customWidth="1"/>
    <col min="15355" max="15355" width="11.25" style="6" customWidth="1"/>
    <col min="15356" max="15365" width="15" style="6" customWidth="1"/>
    <col min="15366" max="15609" width="7.875" style="6"/>
    <col min="15610" max="15610" width="58.625" style="6" customWidth="1"/>
    <col min="15611" max="15611" width="11.25" style="6" customWidth="1"/>
    <col min="15612" max="15621" width="15" style="6" customWidth="1"/>
    <col min="15622" max="15865" width="7.875" style="6"/>
    <col min="15866" max="15866" width="58.625" style="6" customWidth="1"/>
    <col min="15867" max="15867" width="11.25" style="6" customWidth="1"/>
    <col min="15868" max="15877" width="15" style="6" customWidth="1"/>
    <col min="15878" max="16121" width="7.875" style="6"/>
    <col min="16122" max="16122" width="58.625" style="6" customWidth="1"/>
    <col min="16123" max="16123" width="11.25" style="6" customWidth="1"/>
    <col min="16124" max="16133" width="15" style="6" customWidth="1"/>
    <col min="16134" max="16384" width="7.875" style="6"/>
  </cols>
  <sheetData>
    <row r="1" spans="1:10" ht="33" customHeight="1" x14ac:dyDescent="0.55000000000000004">
      <c r="E1" s="7" t="s">
        <v>33</v>
      </c>
    </row>
    <row r="2" spans="1:10" ht="27.75" x14ac:dyDescent="0.65">
      <c r="A2" s="76"/>
      <c r="B2" s="76"/>
      <c r="C2" s="76"/>
      <c r="D2" s="76"/>
      <c r="E2" s="76"/>
    </row>
    <row r="3" spans="1:10" ht="27.75" x14ac:dyDescent="0.65">
      <c r="A3" s="8"/>
      <c r="B3" s="8"/>
      <c r="C3" s="8"/>
      <c r="D3" s="8"/>
      <c r="E3" s="8"/>
    </row>
    <row r="4" spans="1:10" s="9" customFormat="1" x14ac:dyDescent="0.55000000000000004">
      <c r="A4" s="10"/>
      <c r="B4" s="10"/>
      <c r="C4" s="10"/>
      <c r="D4" s="10"/>
      <c r="E4" s="10"/>
      <c r="F4" s="11"/>
    </row>
    <row r="5" spans="1:10" s="9" customFormat="1" x14ac:dyDescent="0.55000000000000004">
      <c r="A5" s="10"/>
      <c r="B5" s="10"/>
      <c r="C5" s="10"/>
      <c r="D5" s="10"/>
      <c r="E5" s="10"/>
      <c r="F5" s="11"/>
    </row>
    <row r="6" spans="1:10" ht="24.95" customHeight="1" x14ac:dyDescent="0.55000000000000004">
      <c r="D6" s="77" t="s">
        <v>34</v>
      </c>
      <c r="E6" s="77"/>
    </row>
    <row r="7" spans="1:10" s="13" customFormat="1" ht="24.95" customHeight="1" x14ac:dyDescent="0.55000000000000004">
      <c r="A7" s="12"/>
      <c r="B7" s="12"/>
      <c r="C7" s="12"/>
      <c r="D7" s="12"/>
      <c r="E7" s="12"/>
    </row>
    <row r="8" spans="1:10" s="13" customFormat="1" ht="24.95" customHeight="1" x14ac:dyDescent="0.55000000000000004">
      <c r="A8" s="14" t="s">
        <v>0</v>
      </c>
      <c r="B8" s="14" t="s">
        <v>0</v>
      </c>
      <c r="C8" s="14" t="s">
        <v>0</v>
      </c>
      <c r="D8" s="14" t="s">
        <v>0</v>
      </c>
      <c r="E8" s="14" t="s">
        <v>0</v>
      </c>
    </row>
    <row r="9" spans="1:10" s="13" customFormat="1" ht="24.95" customHeight="1" thickBot="1" x14ac:dyDescent="0.6">
      <c r="A9" s="15">
        <f>A11+A12+A13+A14+A15+A16+A17+A18+A19+A20+A21</f>
        <v>104.54990000000001</v>
      </c>
      <c r="B9" s="15">
        <f>B11+B12+B13+B14+B16+B17+B21</f>
        <v>8.557500000000001</v>
      </c>
      <c r="C9" s="15">
        <f>C11+C12+C13+C14+C15+C16+C17+C19+C20+C21</f>
        <v>46.686700000000002</v>
      </c>
      <c r="D9" s="15">
        <f>D11+D12+D13+D14+D15+D16+D17+D18+D19+D20+D21</f>
        <v>41.257899999999992</v>
      </c>
      <c r="E9" s="15">
        <f>E11+E12+E13+E16+E17+E21</f>
        <v>8.0478000000000005</v>
      </c>
      <c r="G9" s="16">
        <f>A9-B9-C9-D9-E9</f>
        <v>0</v>
      </c>
    </row>
    <row r="10" spans="1:10" ht="24.75" thickTop="1" x14ac:dyDescent="0.55000000000000004">
      <c r="A10" s="18"/>
      <c r="B10" s="17"/>
      <c r="C10" s="17"/>
      <c r="D10" s="17"/>
      <c r="E10" s="17"/>
    </row>
    <row r="11" spans="1:10" x14ac:dyDescent="0.55000000000000004">
      <c r="A11" s="20">
        <v>3.6827000000000001</v>
      </c>
      <c r="B11" s="21">
        <v>0.67200000000000004</v>
      </c>
      <c r="C11" s="21">
        <v>1.6888000000000001</v>
      </c>
      <c r="D11" s="21">
        <v>0.92000000000000015</v>
      </c>
      <c r="E11" s="21">
        <v>0.40189999999999998</v>
      </c>
      <c r="F11" s="34">
        <f t="shared" ref="F11:F21" si="0">SUM(B11:E11)</f>
        <v>3.6827000000000001</v>
      </c>
    </row>
    <row r="12" spans="1:10" ht="35.25" customHeight="1" x14ac:dyDescent="0.55000000000000004">
      <c r="A12" s="21">
        <v>25</v>
      </c>
      <c r="B12" s="20">
        <v>3.75</v>
      </c>
      <c r="C12" s="24">
        <v>8.5</v>
      </c>
      <c r="D12" s="24">
        <v>7.5</v>
      </c>
      <c r="E12" s="20">
        <v>5.25</v>
      </c>
      <c r="F12" s="34">
        <f t="shared" si="0"/>
        <v>25</v>
      </c>
    </row>
    <row r="13" spans="1:10" x14ac:dyDescent="0.55000000000000004">
      <c r="A13" s="28">
        <v>3.4437000000000002</v>
      </c>
      <c r="B13" s="28">
        <v>0.5</v>
      </c>
      <c r="C13" s="28">
        <v>2.0255000000000001</v>
      </c>
      <c r="D13" s="28">
        <v>0.45910000000000001</v>
      </c>
      <c r="E13" s="28">
        <v>0.45910000000000001</v>
      </c>
      <c r="F13" s="34">
        <f t="shared" si="0"/>
        <v>3.4436999999999998</v>
      </c>
      <c r="J13" s="34">
        <f>F11+F12+F13+F15+F16+F17+F18+F19+F20+F21</f>
        <v>103.65950000000001</v>
      </c>
    </row>
    <row r="14" spans="1:10" x14ac:dyDescent="0.55000000000000004">
      <c r="A14" s="28">
        <v>0.89039999999999997</v>
      </c>
      <c r="B14" s="27">
        <v>7.1099999999999997E-2</v>
      </c>
      <c r="C14" s="27">
        <v>0.32779999999999998</v>
      </c>
      <c r="D14" s="27">
        <v>0.49149999999999999</v>
      </c>
      <c r="E14" s="27"/>
      <c r="F14" s="6">
        <f t="shared" si="0"/>
        <v>0.89039999999999997</v>
      </c>
    </row>
    <row r="15" spans="1:10" x14ac:dyDescent="0.55000000000000004">
      <c r="A15" s="28">
        <v>6</v>
      </c>
      <c r="B15" s="19"/>
      <c r="C15" s="28">
        <v>3</v>
      </c>
      <c r="D15" s="28">
        <v>3</v>
      </c>
      <c r="E15" s="19"/>
      <c r="F15" s="34">
        <f t="shared" si="0"/>
        <v>6</v>
      </c>
    </row>
    <row r="16" spans="1:10" x14ac:dyDescent="0.55000000000000004">
      <c r="A16" s="28">
        <v>3</v>
      </c>
      <c r="B16" s="28">
        <v>1.2</v>
      </c>
      <c r="C16" s="28">
        <v>0.6</v>
      </c>
      <c r="D16" s="28">
        <v>0.6</v>
      </c>
      <c r="E16" s="28">
        <v>0.6</v>
      </c>
      <c r="F16" s="34">
        <f t="shared" si="0"/>
        <v>3</v>
      </c>
    </row>
    <row r="17" spans="1:14" x14ac:dyDescent="0.55000000000000004">
      <c r="A17" s="28">
        <v>3.9432</v>
      </c>
      <c r="B17" s="27">
        <v>1.1144000000000001</v>
      </c>
      <c r="C17" s="29">
        <v>2.6520000000000001</v>
      </c>
      <c r="D17" s="29">
        <v>0.09</v>
      </c>
      <c r="E17" s="27">
        <v>8.6800000000000002E-2</v>
      </c>
      <c r="F17" s="6">
        <f t="shared" si="0"/>
        <v>3.9432</v>
      </c>
    </row>
    <row r="18" spans="1:14" x14ac:dyDescent="0.55000000000000004">
      <c r="A18" s="28">
        <v>0.30480000000000002</v>
      </c>
      <c r="B18" s="27"/>
      <c r="C18" s="29"/>
      <c r="D18" s="29">
        <v>0.30480000000000002</v>
      </c>
      <c r="E18" s="27"/>
      <c r="F18" s="6">
        <f t="shared" si="0"/>
        <v>0.30480000000000002</v>
      </c>
    </row>
    <row r="19" spans="1:14" x14ac:dyDescent="0.55000000000000004">
      <c r="A19" s="30">
        <v>17.5611</v>
      </c>
      <c r="B19" s="31"/>
      <c r="C19" s="32">
        <v>8.7805999999999997</v>
      </c>
      <c r="D19" s="32">
        <v>8.7805</v>
      </c>
      <c r="E19" s="31"/>
      <c r="F19" s="6">
        <f t="shared" si="0"/>
        <v>17.5611</v>
      </c>
    </row>
    <row r="20" spans="1:14" x14ac:dyDescent="0.55000000000000004">
      <c r="A20" s="30">
        <v>35.723999999999997</v>
      </c>
      <c r="B20" s="31"/>
      <c r="C20" s="33">
        <v>17.861999999999998</v>
      </c>
      <c r="D20" s="33">
        <v>17.861999999999998</v>
      </c>
      <c r="E20" s="31"/>
      <c r="F20" s="34">
        <f t="shared" si="0"/>
        <v>35.723999999999997</v>
      </c>
    </row>
    <row r="21" spans="1:14" ht="24.95" customHeight="1" x14ac:dyDescent="0.55000000000000004">
      <c r="A21" s="26">
        <v>5</v>
      </c>
      <c r="B21" s="26">
        <v>1.25</v>
      </c>
      <c r="C21" s="26">
        <v>1.25</v>
      </c>
      <c r="D21" s="26">
        <v>1.25</v>
      </c>
      <c r="E21" s="26">
        <v>1.25</v>
      </c>
      <c r="F21" s="34">
        <f t="shared" si="0"/>
        <v>5</v>
      </c>
    </row>
    <row r="23" spans="1:14" x14ac:dyDescent="0.55000000000000004">
      <c r="B23" s="34">
        <f>SUM(B11:B22)</f>
        <v>8.557500000000001</v>
      </c>
      <c r="C23" s="34">
        <f>SUM(C11:C22)</f>
        <v>46.686700000000002</v>
      </c>
      <c r="D23" s="34">
        <f>SUM(D11:D22)</f>
        <v>41.257899999999992</v>
      </c>
      <c r="E23" s="34">
        <f>SUM(E11:E22)</f>
        <v>8.0478000000000005</v>
      </c>
      <c r="F23" s="34">
        <f>SUM(B23:E23)</f>
        <v>104.54989999999999</v>
      </c>
    </row>
    <row r="26" spans="1:14" x14ac:dyDescent="0.55000000000000004">
      <c r="F26" s="21">
        <v>25</v>
      </c>
      <c r="G26" s="22"/>
      <c r="H26" s="20">
        <v>3.75</v>
      </c>
      <c r="I26" s="23"/>
      <c r="J26" s="24">
        <v>8.5</v>
      </c>
      <c r="K26" s="25"/>
      <c r="L26" s="24">
        <v>7.5</v>
      </c>
      <c r="M26" s="23"/>
      <c r="N26" s="20">
        <v>5.25</v>
      </c>
    </row>
  </sheetData>
  <mergeCells count="2">
    <mergeCell ref="A2:E2"/>
    <mergeCell ref="D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สถานะการอนุมัติ</vt:lpstr>
      <vt:lpstr>Sheet3</vt:lpstr>
      <vt:lpstr>Sheet4</vt:lpstr>
      <vt:lpstr>สถานะการอนุมัติ!Print_Titles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BOYY</dc:creator>
  <cp:lastModifiedBy>Welcome</cp:lastModifiedBy>
  <cp:lastPrinted>2022-12-26T07:57:35Z</cp:lastPrinted>
  <dcterms:created xsi:type="dcterms:W3CDTF">2022-04-18T03:36:38Z</dcterms:created>
  <dcterms:modified xsi:type="dcterms:W3CDTF">2023-01-18T07:40:50Z</dcterms:modified>
</cp:coreProperties>
</file>